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66925"/>
  <mc:AlternateContent xmlns:mc="http://schemas.openxmlformats.org/markup-compatibility/2006">
    <mc:Choice Requires="x15">
      <x15ac:absPath xmlns:x15ac="http://schemas.microsoft.com/office/spreadsheetml/2010/11/ac" url="C:\Users\alma.vasquez\Documents\2023 NOFO\"/>
    </mc:Choice>
  </mc:AlternateContent>
  <xr:revisionPtr revIDLastSave="0" documentId="8_{F2D62597-782E-4003-B122-8375D26EBBA6}" xr6:coauthVersionLast="36" xr6:coauthVersionMax="36" xr10:uidLastSave="{00000000-0000-0000-0000-000000000000}"/>
  <bookViews>
    <workbookView xWindow="0" yWindow="0" windowWidth="8040" windowHeight="7980" activeTab="2" xr2:uid="{00000000-000D-0000-FFFF-FFFF00000000}"/>
  </bookViews>
  <sheets>
    <sheet name="Ranking Protocols, Reallocation" sheetId="8" r:id="rId1"/>
    <sheet name="FY23 New Project Thresholds " sheetId="6" r:id="rId2"/>
    <sheet name="FY23 New Project Scoring" sheetId="21" r:id="rId3"/>
    <sheet name="FY23 RENEWAL Project Threshold" sheetId="22" r:id="rId4"/>
    <sheet name="FY23 PSH Renewal PROJECT" sheetId="3" r:id="rId5"/>
    <sheet name="FY23 RRH Renewal PROJECT " sheetId="1" r:id="rId6"/>
    <sheet name="FY23 Scoring-RRH DV Renew" sheetId="14" r:id="rId7"/>
    <sheet name="FY23 Scoring-JOINT Renewal" sheetId="15" r:id="rId8"/>
    <sheet name="HUD 2021 new" sheetId="7" state="hidden" r:id="rId9"/>
    <sheet name="FY23 Score-JOINT DV Renew" sheetId="16" r:id="rId10"/>
    <sheet name="FY23 Scoring TH (DV) Renewal " sheetId="4" r:id="rId11"/>
    <sheet name="FY23 Scoring SAFE HAVEN Renew " sheetId="20" r:id="rId12"/>
    <sheet name="FY23 SSO Service Projects" sheetId="9" r:id="rId13"/>
    <sheet name="FY2023 CES" sheetId="25" r:id="rId14"/>
    <sheet name="FY 2023 HMIS" sheetId="26" r:id="rId15"/>
    <sheet name="FY2023 Planning" sheetId="27" r:id="rId16"/>
  </sheets>
  <externalReferences>
    <externalReference r:id="rId17"/>
    <externalReference r:id="rId18"/>
  </externalReferences>
  <definedNames>
    <definedName name="_xlnm._FilterDatabase" localSheetId="2" hidden="1">'FY23 New Project Scoring'!$A$10:$O$31</definedName>
    <definedName name="NEWThresholdProjects">[1]!IndividuallyRatableProjectsNEWThreshold[Projects and checkmarks]</definedName>
  </definedNames>
  <calcPr calcId="191029"/>
</workbook>
</file>

<file path=xl/calcChain.xml><?xml version="1.0" encoding="utf-8"?>
<calcChain xmlns="http://schemas.openxmlformats.org/spreadsheetml/2006/main">
  <c r="F27" i="4" l="1"/>
  <c r="C44" i="27"/>
  <c r="B44" i="27"/>
  <c r="C37" i="27"/>
  <c r="B37" i="27"/>
  <c r="C29" i="27"/>
  <c r="B29" i="27"/>
  <c r="C22" i="27"/>
  <c r="B22" i="27"/>
  <c r="C15" i="27"/>
  <c r="C46" i="27" s="1"/>
  <c r="B15" i="27"/>
  <c r="C9" i="27"/>
  <c r="B9" i="27"/>
  <c r="C39" i="26"/>
  <c r="B39" i="26"/>
  <c r="C32" i="26"/>
  <c r="C41" i="26" s="1"/>
  <c r="B32" i="26"/>
  <c r="C25" i="26"/>
  <c r="B25" i="26"/>
  <c r="C15" i="26"/>
  <c r="B15" i="26"/>
  <c r="B41" i="26" s="1"/>
  <c r="C9" i="26"/>
  <c r="B9" i="26"/>
  <c r="C39" i="25"/>
  <c r="B39" i="25"/>
  <c r="C32" i="25"/>
  <c r="B32" i="25"/>
  <c r="C22" i="25"/>
  <c r="B22" i="25"/>
  <c r="C15" i="25"/>
  <c r="B15" i="25"/>
  <c r="C9" i="25"/>
  <c r="C41" i="25" s="1"/>
  <c r="B9" i="25"/>
  <c r="B41" i="25" s="1"/>
  <c r="G36" i="3"/>
  <c r="B46" i="27" l="1"/>
  <c r="I52" i="21"/>
  <c r="B124" i="22" l="1"/>
  <c r="B123" i="22"/>
  <c r="B122" i="22"/>
  <c r="B100" i="22"/>
  <c r="A100" i="22" s="1"/>
  <c r="B98" i="22"/>
  <c r="A98" i="22" s="1"/>
  <c r="B96" i="22"/>
  <c r="A96" i="22" s="1"/>
  <c r="B94" i="22"/>
  <c r="A94" i="22" s="1"/>
  <c r="B92" i="22"/>
  <c r="A92" i="22" s="1"/>
  <c r="B90" i="22"/>
  <c r="A90" i="22" s="1"/>
  <c r="B88" i="22"/>
  <c r="A88" i="22" s="1"/>
  <c r="B86" i="22"/>
  <c r="A86" i="22" s="1"/>
  <c r="B84" i="22"/>
  <c r="A84" i="22" s="1"/>
  <c r="B82" i="22"/>
  <c r="A82" i="22" s="1"/>
  <c r="A80" i="22"/>
  <c r="A78" i="22"/>
  <c r="A76" i="22"/>
  <c r="A74" i="22"/>
  <c r="A72" i="22"/>
  <c r="A70" i="22"/>
  <c r="A68" i="22"/>
  <c r="A66" i="22"/>
  <c r="A64" i="22"/>
  <c r="A62" i="22"/>
  <c r="A60" i="22"/>
  <c r="G18" i="22"/>
  <c r="I45" i="21" l="1"/>
  <c r="I89" i="21" l="1"/>
  <c r="H89" i="21" l="1"/>
  <c r="H52" i="21"/>
  <c r="H45" i="21"/>
  <c r="I36" i="21"/>
  <c r="H36" i="21"/>
  <c r="I31" i="21"/>
  <c r="H31" i="21"/>
  <c r="I18" i="21"/>
  <c r="H18" i="21"/>
  <c r="H64" i="21" l="1"/>
  <c r="I64" i="21"/>
  <c r="D37" i="20"/>
  <c r="D37" i="9" l="1"/>
  <c r="F34" i="15" l="1"/>
  <c r="F34" i="14"/>
  <c r="F34" i="1" l="1"/>
  <c r="D37" i="4" l="1"/>
  <c r="D37" i="16" l="1"/>
  <c r="D37" i="15" l="1"/>
  <c r="D37" i="14"/>
  <c r="G36" i="1"/>
  <c r="D37" i="1" l="1"/>
  <c r="D37" i="3"/>
  <c r="D38" i="3" s="1"/>
  <c r="B100" i="6" l="1"/>
  <c r="A100" i="6" s="1"/>
  <c r="B98" i="6"/>
  <c r="A98" i="6" s="1"/>
  <c r="B96" i="6"/>
  <c r="A96" i="6" s="1"/>
  <c r="B94" i="6"/>
  <c r="A94" i="6" s="1"/>
  <c r="B92" i="6"/>
  <c r="A92" i="6" s="1"/>
  <c r="B90" i="6"/>
  <c r="A90" i="6" s="1"/>
  <c r="B88" i="6"/>
  <c r="A88" i="6" s="1"/>
  <c r="B86" i="6"/>
  <c r="A86" i="6" s="1"/>
  <c r="B84" i="6"/>
  <c r="A84" i="6" s="1"/>
  <c r="B82" i="6"/>
  <c r="A82" i="6" s="1"/>
  <c r="A80" i="6"/>
  <c r="A78" i="6"/>
  <c r="A76" i="6"/>
  <c r="A74" i="6"/>
  <c r="A72" i="6"/>
  <c r="A70" i="6"/>
  <c r="A68" i="6"/>
  <c r="A66" i="6"/>
  <c r="A64" i="6"/>
  <c r="A62" i="6"/>
  <c r="A60" i="6"/>
  <c r="G18" i="6"/>
  <c r="B122" i="6" l="1"/>
  <c r="B124" i="6"/>
  <c r="B1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Alma Vasquez</author>
  </authors>
  <commentList>
    <comment ref="F29" authorId="0" shapeId="0" xr:uid="{CBA75E30-79D9-4180-AEB2-D23891B555A0}">
      <text>
        <r>
          <rPr>
            <b/>
            <sz val="9"/>
            <color indexed="81"/>
            <rFont val="Tahoma"/>
            <family val="2"/>
          </rPr>
          <t>Alma Vasquez:</t>
        </r>
        <r>
          <rPr>
            <sz val="9"/>
            <color indexed="81"/>
            <rFont val="Tahoma"/>
            <family val="2"/>
          </rPr>
          <t xml:space="preserve">
These percentages are blue. Did we create a standards just for SSOs?</t>
        </r>
      </text>
    </comment>
  </commentList>
</comments>
</file>

<file path=xl/sharedStrings.xml><?xml version="1.0" encoding="utf-8"?>
<sst xmlns="http://schemas.openxmlformats.org/spreadsheetml/2006/main" count="2355" uniqueCount="826">
  <si>
    <t>Category</t>
  </si>
  <si>
    <t>Criteria</t>
  </si>
  <si>
    <t>Project_Type</t>
  </si>
  <si>
    <t>RRH</t>
  </si>
  <si>
    <t>Yes</t>
  </si>
  <si>
    <t>Application is complete and data are consistent</t>
  </si>
  <si>
    <t>Coordinated Entry Participation</t>
  </si>
  <si>
    <t>Documented, secured minimum match</t>
  </si>
  <si>
    <t>Housing First and/or Low Barrier Implementation</t>
  </si>
  <si>
    <t>Exits to Permanent Housing</t>
  </si>
  <si>
    <t>Minimum percent move to permanent housing</t>
  </si>
  <si>
    <t>Length of Stay</t>
  </si>
  <si>
    <t>New or Increased Income and Earned Income</t>
  </si>
  <si>
    <t>Minimum new or increased earned income for project leavers</t>
  </si>
  <si>
    <t>Minimum new or increased earned income for project stayers</t>
  </si>
  <si>
    <t>Minimum new or increased non-employment income for project leavers</t>
  </si>
  <si>
    <t>Minimum new or increased non-employment income for project stayers</t>
  </si>
  <si>
    <t>Project Effectiveness</t>
  </si>
  <si>
    <t>Project has reasonable costs per permanent housing exit as defined locally</t>
  </si>
  <si>
    <t>Serves High Need Populations</t>
  </si>
  <si>
    <t>Minimum percent of participants entering project from place not meant for human habitation</t>
  </si>
  <si>
    <t>Minimum percent of participants with 2 or more disabilities</t>
  </si>
  <si>
    <t>Minimum percent of participants with zero income at entry</t>
  </si>
  <si>
    <t>PSH</t>
  </si>
  <si>
    <t>Minimum percent remain in or move to permanent housing</t>
  </si>
  <si>
    <t>On average, participants stay in project XX days</t>
  </si>
  <si>
    <t>TH</t>
  </si>
  <si>
    <t>HUD CoC Thresholds</t>
  </si>
  <si>
    <t xml:space="preserve"> </t>
  </si>
  <si>
    <t>Review Checklist</t>
  </si>
  <si>
    <t>Signed Commitment Form on Intent</t>
  </si>
  <si>
    <t>Application &amp; Document Review</t>
  </si>
  <si>
    <t>Maximum percent of participants return to homelessness @ Exit</t>
  </si>
  <si>
    <t xml:space="preserve">APR Q </t>
  </si>
  <si>
    <t xml:space="preserve">PSH </t>
  </si>
  <si>
    <t>Application &amp; APR Youth dedicated</t>
  </si>
  <si>
    <t>Maximum percent of participants return to homelessness @ exit</t>
  </si>
  <si>
    <t xml:space="preserve"> = 100%</t>
  </si>
  <si>
    <t>Commit to Housing First and/or Low Barrier Implementation</t>
  </si>
  <si>
    <t>Navigation Pane</t>
  </si>
  <si>
    <t>GENERAL</t>
  </si>
  <si>
    <t>RATING</t>
  </si>
  <si>
    <t>RANKING</t>
  </si>
  <si>
    <t>NEW PROJECT THRESHOLD REQUIREMENTS</t>
  </si>
  <si>
    <t>√ Test DV Bonus (38)</t>
  </si>
  <si>
    <t>Project Name:</t>
  </si>
  <si>
    <r>
      <t xml:space="preserve"> Projects</t>
    </r>
    <r>
      <rPr>
        <b/>
        <i/>
        <sz val="10"/>
        <color theme="0" tint="-0.499984740745262"/>
        <rFont val="Calibri"/>
        <family val="2"/>
        <scheme val="minor"/>
      </rPr>
      <t xml:space="preserve"> must </t>
    </r>
    <r>
      <rPr>
        <i/>
        <sz val="10"/>
        <color theme="0" tint="-0.499984740745262"/>
        <rFont val="Calibri"/>
        <family val="2"/>
        <scheme val="minor"/>
      </rPr>
      <t xml:space="preserve">meet these criteria which are separate from the numeric scoring. </t>
    </r>
  </si>
  <si>
    <t>Organization Name:</t>
  </si>
  <si>
    <t>New Projects
Threshold Review Complete</t>
  </si>
  <si>
    <t>REVIEW TEAM:                               TA ID:</t>
  </si>
  <si>
    <t>Project Type:</t>
  </si>
  <si>
    <t>Saved!</t>
  </si>
  <si>
    <t>Project Identifier:</t>
  </si>
  <si>
    <t>THRESHOLD REQUIREMENTS</t>
  </si>
  <si>
    <t>YES/NO</t>
  </si>
  <si>
    <t>Stakeholders should NOT assume all requirements are fully addressed through this tool. CoC Program application requirements change periodically and annual NOFAs may provide more detailed guidance. The CoC collaborative applicant and project applicants should carefully review the annual NOFA criteria each year.</t>
  </si>
  <si>
    <t>HUD THRESHOLD REQUIREMENTS</t>
  </si>
  <si>
    <t>NEWHudReq1</t>
  </si>
  <si>
    <t>NEWHudReq2</t>
  </si>
  <si>
    <t>NEWHudReq3</t>
  </si>
  <si>
    <t>4. Applicant has no Debarments and/or Suspensions - No award of federal funds may be made to debarred or suspended applicants, or those proposed to be debarred or suspended from doing business with the Federal Government.</t>
  </si>
  <si>
    <t>NEWHudReq4</t>
  </si>
  <si>
    <t>NEWHudReq5</t>
  </si>
  <si>
    <t>6. Disclosed any violations of Federal criminal law - Applicants must disclose in a timely manner, in writing to HUD, all violations of Federal criminal law involving fraud, bribery, or gratuity violations potentially affecting the Federal award. Failure to make required disclosures can result in any of the remedies described in 2 CFR §200.338, Remedies for noncompliance, including suspension or debarment. This mandatory disclosure requirement also applies to subrecipients of HUD funds who must disclose to the pass-through entity from which it receives HUD funds.</t>
  </si>
  <si>
    <t>NEWHudReq6</t>
  </si>
  <si>
    <t>7. Demonstrated they are Eligible Project Applicants - Eligible project applicants for the CoC Program Competition are,under 24 CFR 578.15, nonprofit organizations, States, local governments, and instrumentalities of State and local governments. Public housing agencies, as such term is defined in 24 CFR 5.100, are eligible without limitation or exclusion. Neither for-profit entities nor Indian tribes are eligible to apply for grants or to be subrecipients of grant funds.</t>
  </si>
  <si>
    <t>NEWHudReq7</t>
  </si>
  <si>
    <t>NEWHudReq8</t>
  </si>
  <si>
    <t>9.  Demonstrated the project is cost-effective, including costs of construction, operations, and supportive services with such costs not deviating substantially from the norm in that locale for the type of structure or kind of activity.</t>
  </si>
  <si>
    <t>NEWHudReq9</t>
  </si>
  <si>
    <t>10. Demonstrated they Participate in HMIS - Project applicants, except Collaborative Applicants that only receive awards for CoC planning costs and, if applicable, UFA Costs, must agree to participate in a local HMIS system. However, any victim service provider that is a recipient or subrecipient must not disclose, for purposes of HMIS, any personally identifying information about any client. Victim service providers must use a comparable database that complies with the federal HMIS data and technical standards.  While not prohibited from using HMIS, legal services providers may use a comparable database that complies with federal HMIS data and technical standards, if deemed necessary to protect attorney client privilege.</t>
  </si>
  <si>
    <t>NEWHudReq10</t>
  </si>
  <si>
    <r>
      <t>(a) Project applicants and potential subrecipients must have</t>
    </r>
    <r>
      <rPr>
        <b/>
        <sz val="11"/>
        <color theme="1"/>
        <rFont val="Calibri"/>
        <family val="2"/>
        <scheme val="minor"/>
      </rPr>
      <t xml:space="preserve"> satisfactory capacity, drawdowns, and performance for existing grant(s) that are funded</t>
    </r>
    <r>
      <rPr>
        <sz val="11"/>
        <color theme="1"/>
        <rFont val="Calibri"/>
        <family val="2"/>
        <scheme val="minor"/>
      </rPr>
      <t xml:space="preserve"> under the SHP, S+C, or CoC Program, as evidenced by timely reimbursement of subrecipients, </t>
    </r>
    <r>
      <rPr>
        <b/>
        <sz val="11"/>
        <color theme="1"/>
        <rFont val="Calibri"/>
        <family val="2"/>
        <scheme val="minor"/>
      </rPr>
      <t>regular drawdowns, and timely resolution of any monitoring findings;</t>
    </r>
  </si>
  <si>
    <t>NEWHudReq11a</t>
  </si>
  <si>
    <r>
      <t xml:space="preserve">(b) </t>
    </r>
    <r>
      <rPr>
        <b/>
        <sz val="11"/>
        <color rgb="FF000000"/>
        <rFont val="Calibri"/>
        <family val="2"/>
        <scheme val="minor"/>
      </rPr>
      <t>For expansion projects, project applicants must clearly articulate the part of the project that is being expanded. Additionally, the project applicants must clearly demonstrate that they are not replacing other funding sources; and,</t>
    </r>
  </si>
  <si>
    <t>NEWHudReq11b</t>
  </si>
  <si>
    <t>NEWHudReq11c</t>
  </si>
  <si>
    <r>
      <t>12. Demonstrated Project is Consistent with Jurisdictional Consolidated Plan(s) - All projects must be consistent with the relevant jurisdictional Consolidated Plan(s). (</t>
    </r>
    <r>
      <rPr>
        <i/>
        <sz val="11"/>
        <color theme="1"/>
        <rFont val="Calibri"/>
        <family val="2"/>
        <scheme val="minor"/>
      </rPr>
      <t>Note: These certificates are gathered by RTFH Technical Assistance prior to submittal of the application.)</t>
    </r>
  </si>
  <si>
    <t>NEWHudReq12</t>
  </si>
  <si>
    <t>CoC THRESHOLD REQUIREMENTS</t>
  </si>
  <si>
    <t>For each requirement, select “Yes” if the project has provided reasonable assurances that the project will meet the requirement, or has been given an exception by the CoC or has requested a Waiver from HUD. Otherwise select “No”.</t>
  </si>
  <si>
    <t>NEWCoCReq1</t>
  </si>
  <si>
    <t/>
  </si>
  <si>
    <t>NEWCoCReq2</t>
  </si>
  <si>
    <t>NEWCoCReq3</t>
  </si>
  <si>
    <t>Project has reasonable costs per permanent housing exit, as defined locally</t>
  </si>
  <si>
    <t>NEWCoCReq4</t>
  </si>
  <si>
    <t>Project is financially feasible</t>
  </si>
  <si>
    <t>NEWCoCReq5</t>
  </si>
  <si>
    <t>Applicant commits to CoC participation.</t>
  </si>
  <si>
    <t>NEWCoCReq6</t>
  </si>
  <si>
    <t>NEWCoCReq7</t>
  </si>
  <si>
    <t>Data quality at or above 90%</t>
  </si>
  <si>
    <t>NEWCoCReq8</t>
  </si>
  <si>
    <t>Bed/unit utilization rate at or above 90%</t>
  </si>
  <si>
    <t>NEWCoCReq9</t>
  </si>
  <si>
    <t>Acceptable organizational audit/financial review</t>
  </si>
  <si>
    <t>NEWCoCReq10</t>
  </si>
  <si>
    <t>Documented organizational financial stability</t>
  </si>
  <si>
    <t>NEWCoCReq11</t>
  </si>
  <si>
    <t>NEWCoCReq12</t>
  </si>
  <si>
    <t>NEWCoCReq13</t>
  </si>
  <si>
    <t>NEWCoCReq14</t>
  </si>
  <si>
    <t>NEWCoCReq15</t>
  </si>
  <si>
    <t>NEWCoCReq16</t>
  </si>
  <si>
    <t>NEWCoCReq17</t>
  </si>
  <si>
    <t>NEWCoCReq18</t>
  </si>
  <si>
    <t>NEWCoCReq19</t>
  </si>
  <si>
    <t>NEWCoCReq20</t>
  </si>
  <si>
    <t>NEWCoCReq21</t>
  </si>
  <si>
    <t>Demonstrated Site Control is strongly advised.</t>
  </si>
  <si>
    <t>Possible</t>
  </si>
  <si>
    <t>Project % serve CH</t>
  </si>
  <si>
    <t>Audit  Monitoring- Documented organization financial stability</t>
  </si>
  <si>
    <t xml:space="preserve">0 Issues </t>
  </si>
  <si>
    <t>3.  Applicant has no Outstanding Delinquent Federal Debts- It is HUD policy, that  applicants with outstanding delinquent federal debt will not be eligible to receive an award of funds, unless they have a repayment schedule and they are not delinquent, or otherwise have evienc of approval by HUD.</t>
  </si>
  <si>
    <t>NOFO Priorities</t>
  </si>
  <si>
    <t>A. Health and Housing Project</t>
  </si>
  <si>
    <t>B. 100% DV Project or Expansion for 100% DV</t>
  </si>
  <si>
    <t>C.1. Equity - Diversity Housing</t>
  </si>
  <si>
    <t xml:space="preserve">out of </t>
  </si>
  <si>
    <t>NOFO Priorities  Sub Total</t>
  </si>
  <si>
    <t>C.2. System Gap (Self-reallocation? Board priority (senior)?)</t>
  </si>
  <si>
    <t>B1. Answers to Agency Capacity Questions</t>
  </si>
  <si>
    <t>Financial Subtotal</t>
  </si>
  <si>
    <t>Team Reviewer</t>
  </si>
  <si>
    <t>Project Type</t>
  </si>
  <si>
    <t>Review complete</t>
  </si>
  <si>
    <t>Project Identifier</t>
  </si>
  <si>
    <t>RATING FACTOR</t>
  </si>
  <si>
    <t>Experience subtotal</t>
  </si>
  <si>
    <t>5. Establish performance measures for housing and income that are objective, measurable, trackable, and meet or exceed any established HUD, HEARTH or CoC benchmarks</t>
  </si>
  <si>
    <t>B. Describe the plan to assist clients to rapidly secure and maintain permanent housing that is safe, affordable, accessible, and acceptable to their needs.  ( Review for Best Practicess for Population)</t>
  </si>
  <si>
    <t>Timeliness Subtotal</t>
  </si>
  <si>
    <t>Project Effectiveness Subtotal</t>
  </si>
  <si>
    <t>Amount of other public funding (federal, state, county, city)</t>
  </si>
  <si>
    <t>TOTAL Points</t>
  </si>
  <si>
    <t>8. Submitted the required certifications as specified in the NOFO and Local INTENT to SUBMIT.</t>
  </si>
  <si>
    <t>New Projects Submit General Certification</t>
  </si>
  <si>
    <t>5. Applicant has Accounting System - HUD will not award or disburse funds to applicants that do not have a financial management system that meets federal standards as described at 2 CFR 200.302. HUD may arrange for a survey of financial management systems for applicants selected for award who have not previously received federal financial assistance or where HUD Program officials have reason to question whether a financial management system meets federal standards, or for applicants considered high risk based on past performance or financial management findings. (Submitted Audit. Provide Local review description)</t>
  </si>
  <si>
    <t>APR (calculation)</t>
  </si>
  <si>
    <t xml:space="preserve">Points Full Benchmark </t>
  </si>
  <si>
    <t>NA</t>
  </si>
  <si>
    <t>SPECIAL SECTION FOR DV BONUS FUNDS APPLICANTS</t>
  </si>
  <si>
    <t>Trauma Informed Care approaches and actions</t>
  </si>
  <si>
    <t>A. Describe plan for rapid implementation of the program documenting how the project will be ready to begin housing the first program participant. Provide a detailed schedule of proposed activities for 60 days, 120 days, and 180 days after grant award. Plans for Data entry and draw down meet local standards</t>
  </si>
  <si>
    <t>Meets special services needs of DV - childcare; legal services; education; resolve bad credit/finances; housing search support.</t>
  </si>
  <si>
    <t>SPECIAL DV Section Total</t>
  </si>
  <si>
    <t>Possible Points</t>
  </si>
  <si>
    <t>Data _Source</t>
  </si>
  <si>
    <t>Application, Policy &amp; intake Document Review</t>
  </si>
  <si>
    <t>Project Effectiveness - Returns to Homelessness</t>
  </si>
  <si>
    <t>% Service to Seniors</t>
  </si>
  <si>
    <t>Acceptable organization general review (CoC)</t>
  </si>
  <si>
    <t>CoC Monitoring - Documentation.etc</t>
  </si>
  <si>
    <t>Priority Vulnerable Population - DV</t>
  </si>
  <si>
    <t>Priority Vulnerable Population - Seniors</t>
  </si>
  <si>
    <t xml:space="preserve">&gt;= 95% </t>
  </si>
  <si>
    <t>B.  Has 25% or more units without CoC housing assistance</t>
  </si>
  <si>
    <t>C. 100% DV Project or Expansion for 100% DV</t>
  </si>
  <si>
    <t>Points Awarded</t>
  </si>
  <si>
    <t>Commitment  or active project in HMIS/DV</t>
  </si>
  <si>
    <t>Project Participation in HMIS</t>
  </si>
  <si>
    <t>HMIS Report</t>
  </si>
  <si>
    <t>Max Points Possible</t>
  </si>
  <si>
    <t>The U.S. Department of Housing and Urban Development (HUD) requires local Continuum of Care (CoC) areas to review and rank-order applications to be submitted to HUD under the annual CoC Competitive Notice of Funding Opportunity  (NOFO).</t>
  </si>
  <si>
    <t>&gt;=90%</t>
  </si>
  <si>
    <t>Full points= Not more than 5% above average cost per successful exit (Project Budget; APR ; and Cost Chart)</t>
  </si>
  <si>
    <t>Benchmark for full Points</t>
  </si>
  <si>
    <t>Note: TH has 2 DV projects and 1 Safe Haven</t>
  </si>
  <si>
    <t>Application - Signed agreements</t>
  </si>
  <si>
    <t>Application &amp; APR Seniors served</t>
  </si>
  <si>
    <t>On average, participant  who left stayed in project XX days</t>
  </si>
  <si>
    <t xml:space="preserve">substantial deficiency - risk </t>
  </si>
  <si>
    <t>2 issues / corrected</t>
  </si>
  <si>
    <t>1 issue</t>
  </si>
  <si>
    <t>Use of Funds - spending rates; unspent funds, slow spending; includes recapture $</t>
  </si>
  <si>
    <t>&gt;=50%</t>
  </si>
  <si>
    <t xml:space="preserve"> RRH</t>
  </si>
  <si>
    <t>Project Effectiveness -Returns to Homelessness</t>
  </si>
  <si>
    <t>CoC Review - management; documentation</t>
  </si>
  <si>
    <t>E-LOCCS  report; use of funds; grant closeout reports</t>
  </si>
  <si>
    <t xml:space="preserve">CoC &amp; Other funder Monitoring </t>
  </si>
  <si>
    <t>E-LOCCS  report;use of funds  grant closeout reports</t>
  </si>
  <si>
    <t>APR calculation</t>
  </si>
  <si>
    <t>APR Q served</t>
  </si>
  <si>
    <t>APR Q</t>
  </si>
  <si>
    <t>APR Calculation</t>
  </si>
  <si>
    <t>APR Q - served</t>
  </si>
  <si>
    <t>Points Benchmark 2</t>
  </si>
  <si>
    <t>Points Benchmark 3</t>
  </si>
  <si>
    <t xml:space="preserve">&lt;= 5 % above </t>
  </si>
  <si>
    <t>Partial Benchmark 3 (less than 50%)</t>
  </si>
  <si>
    <t>1-2 issues</t>
  </si>
  <si>
    <t>more than 2 issues</t>
  </si>
  <si>
    <t>&lt; 50%</t>
  </si>
  <si>
    <t xml:space="preserve">&lt;50% </t>
  </si>
  <si>
    <t>Partial Benchmark 2  (50-99% benchmark)</t>
  </si>
  <si>
    <t>Partial Benchmark 3 (less than 50% benchmark</t>
  </si>
  <si>
    <t>Meets 2 or less</t>
  </si>
  <si>
    <t>Meets  All HUD  Criteria</t>
  </si>
  <si>
    <t>Meets 3 criteria</t>
  </si>
  <si>
    <t>Partial Benchmark 2  (50-99%)</t>
  </si>
  <si>
    <t>Partial Benchmark 3 &lt;50%)</t>
  </si>
  <si>
    <t>50% +</t>
  </si>
  <si>
    <t>&lt;50%</t>
  </si>
  <si>
    <t>&gt;50%</t>
  </si>
  <si>
    <t>Application &amp; APR; seniors served</t>
  </si>
  <si>
    <t>Benchmark for full Points (100%)</t>
  </si>
  <si>
    <t>Partial Benchmark 3 (&lt;50%)</t>
  </si>
  <si>
    <t>Joint</t>
  </si>
  <si>
    <t>Joint - DV</t>
  </si>
  <si>
    <t>RRH - DV</t>
  </si>
  <si>
    <t>&gt;= 3%</t>
  </si>
  <si>
    <t>&gt;=2%</t>
  </si>
  <si>
    <t>&lt;2%</t>
  </si>
  <si>
    <t>Meets all criteria</t>
  </si>
  <si>
    <t>Meets 3 or more</t>
  </si>
  <si>
    <t>Total Possible Points</t>
  </si>
  <si>
    <t>Application &amp; APR Seniors Served</t>
  </si>
  <si>
    <t>Application &amp; APR Senior dedicated</t>
  </si>
  <si>
    <t>A. Addresses high need/vulnerable populations:</t>
  </si>
  <si>
    <t>Agency</t>
  </si>
  <si>
    <t>Project</t>
  </si>
  <si>
    <t xml:space="preserve"> = 5</t>
  </si>
  <si>
    <t>&lt;1</t>
  </si>
  <si>
    <t>1 point per action</t>
  </si>
  <si>
    <t>1 point per acton</t>
  </si>
  <si>
    <t>Yes &lt;25%</t>
  </si>
  <si>
    <t>No</t>
  </si>
  <si>
    <t>Yes=&gt;25%</t>
  </si>
  <si>
    <t>Yes&lt;25%</t>
  </si>
  <si>
    <t>Yes =&gt;25%</t>
  </si>
  <si>
    <t>1. Applicant has Active SAM registration that is valid til January 2023 (submitted evidence)</t>
  </si>
  <si>
    <t>2. Applicant has Valid Entity Unique Identifier (UEI) number in application. (Submitted Evidence)</t>
  </si>
  <si>
    <r>
      <t xml:space="preserve">(c) Project applicants must demonstrate they will be able to meet all timeliness standards. Project applicants with existing projects must demonstrate that they have met all project renewal threshold requirements of this NOFA. HUD reserves the right to deny the funding request for a new project, if the request is made by an existing recipient that HUD finds to have significant issues related to capacity, performance, unresolved audit or monitoring finding related to one or more existing grants, or does not routinely draw down funds from eLOCCS at least once per quarter. Additionally, HUD reserves the right to withdraw funds if no APR is submitted on the prior grant. </t>
    </r>
    <r>
      <rPr>
        <i/>
        <sz val="11"/>
        <color theme="1"/>
        <rFont val="Calibri"/>
        <family val="2"/>
        <scheme val="minor"/>
      </rPr>
      <t xml:space="preserve"> (Note: Project contracts must be signed on or before December 31, 2023.)</t>
    </r>
  </si>
  <si>
    <t>CoC &amp; Other funder Monitoring reports</t>
  </si>
  <si>
    <t>Audit / Monitoring Review Form</t>
  </si>
  <si>
    <t>Housing First Documents &amp; Review Form</t>
  </si>
  <si>
    <t>Commitment Signed</t>
  </si>
  <si>
    <t>Audit/ Monitoring Review Form</t>
  </si>
  <si>
    <t>2.B. Describe your organization's and subrecipients experience in effectively utilizing federal or other public funds, AND implementing programs</t>
  </si>
  <si>
    <t>2. Describe your organization's experience with leveraging public and private resources.</t>
  </si>
  <si>
    <t>3 Describe your organization's financial management structure.</t>
  </si>
  <si>
    <t>1. a)Working with and addessing the target population(s) housing and service needs; b) developing and implementing program systems, services, and property; c) securing match funds, d) managing financial accounting system.  Hint: Be specific, include numbers.</t>
  </si>
  <si>
    <t>B. Timeliness of  drawdowns, reporting, HMIS or other data entry</t>
  </si>
  <si>
    <t>Documentation</t>
  </si>
  <si>
    <t>NOFO</t>
  </si>
  <si>
    <t>Ranking Strategies Protocols</t>
  </si>
  <si>
    <t xml:space="preserve">Rating sheets; APR Housing First Review sheet; Audit, etc </t>
  </si>
  <si>
    <t>5. Commitment and Implementation of Housing First approach. Review of documents submitted: 1) eligibility criteria; 2) process for accepting new clients; 3) process and criteria for exiting clients. Must demonstrate there are no preconditions to entry, allowing entry regardless of current or past substance abuse, income, criminal records (with exceptions of restrictions imposed by federal, state, or local law or ordinance), marital status, familial status, actual or perceived sexual orientation, gender identity. Must demonstrate the project has a process to address situations that may jeopardize housing or assistance to ensure that project participation is terminated in only the most severe cases. See Application Questions: Low Barrier and rapid move to Housing. See Housing First Tool Checksheet</t>
  </si>
  <si>
    <t>C. Project effectiveness: sets reasonable and measurable goal; provided evidence for outcomes from a similar project COC or Non-CoC funding.</t>
  </si>
  <si>
    <t>E. LGBTQ+ focus</t>
  </si>
  <si>
    <t>6. Benefit to CoC, fits priorities, geographic needs, helps fulfill policies or plan.</t>
  </si>
  <si>
    <t>Possible points</t>
  </si>
  <si>
    <t>PIP Benchmark points</t>
  </si>
  <si>
    <t>PIP PLAN BENCHMARK Points</t>
  </si>
  <si>
    <t>SSO</t>
  </si>
  <si>
    <t>Note: SSO Service projects =</t>
  </si>
  <si>
    <t xml:space="preserve">SSO CE Projects = </t>
  </si>
  <si>
    <t>HUD Applicant Eligibility Thresholds Review</t>
  </si>
  <si>
    <t>Threshold Review Page &amp; Sources</t>
  </si>
  <si>
    <t>RRH-DV</t>
  </si>
  <si>
    <t>yes - DV base</t>
  </si>
  <si>
    <t>Board Directive</t>
  </si>
  <si>
    <t xml:space="preserve">DV Question Response </t>
  </si>
  <si>
    <t>HUD Directive</t>
  </si>
  <si>
    <t>PIP Listed on Scoring, R&amp;R Review of PIP Performance Evidence</t>
  </si>
  <si>
    <t>Appeal Notice and Decision</t>
  </si>
  <si>
    <t>11. Although not required by HUD,  local process includes opportunity for Appeal.  Please refer to the Notice of Appeal posted on the RFTHSD.org website</t>
  </si>
  <si>
    <t>Rating and Ranking protocols; Board action; Strategic Plan</t>
  </si>
  <si>
    <t xml:space="preserve">Tied to Housing Project(s)  Housing First and/or Low Barrier Implementation </t>
  </si>
  <si>
    <t>PIP Benchmark Points</t>
  </si>
  <si>
    <t>Possible Total</t>
  </si>
  <si>
    <t>&lt;=8%</t>
  </si>
  <si>
    <t>&lt; 17%</t>
  </si>
  <si>
    <r>
      <t xml:space="preserve">Minimum new or increased </t>
    </r>
    <r>
      <rPr>
        <b/>
        <sz val="11"/>
        <color theme="1"/>
        <rFont val="Calibri"/>
        <family val="2"/>
        <scheme val="minor"/>
      </rPr>
      <t>earned income</t>
    </r>
    <r>
      <rPr>
        <sz val="11"/>
        <color theme="1"/>
        <rFont val="Calibri"/>
        <family val="2"/>
        <scheme val="minor"/>
      </rPr>
      <t xml:space="preserve"> for project stayers</t>
    </r>
  </si>
  <si>
    <r>
      <t xml:space="preserve">Minimum new or increased </t>
    </r>
    <r>
      <rPr>
        <b/>
        <sz val="11"/>
        <color theme="1"/>
        <rFont val="Calibri"/>
        <family val="2"/>
        <scheme val="minor"/>
      </rPr>
      <t>earned income</t>
    </r>
    <r>
      <rPr>
        <sz val="11"/>
        <color theme="1"/>
        <rFont val="Calibri"/>
        <family val="2"/>
        <scheme val="minor"/>
      </rPr>
      <t xml:space="preserve"> for project leavers</t>
    </r>
  </si>
  <si>
    <t>New or Increased Income and Non-Earned Income</t>
  </si>
  <si>
    <t>New or Increased Income and Non -Earned Income</t>
  </si>
  <si>
    <t>New or Increased Earned Income</t>
  </si>
  <si>
    <t>SH</t>
  </si>
  <si>
    <t>Exits to Permanent Housing (HUD Standard)</t>
  </si>
  <si>
    <t xml:space="preserve">Length of Stay </t>
  </si>
  <si>
    <t>On average, participant  who left stayed in project XX days (quick movement)</t>
  </si>
  <si>
    <t>On average, participant  who left stayed in project XX days (Quickly Move)</t>
  </si>
  <si>
    <r>
      <t xml:space="preserve">Minimum new or increased </t>
    </r>
    <r>
      <rPr>
        <b/>
        <sz val="11"/>
        <color theme="1"/>
        <rFont val="Calibri"/>
        <family val="2"/>
        <scheme val="minor"/>
      </rPr>
      <t>earned</t>
    </r>
    <r>
      <rPr>
        <sz val="11"/>
        <color theme="1"/>
        <rFont val="Calibri"/>
        <family val="2"/>
        <scheme val="minor"/>
      </rPr>
      <t xml:space="preserve"> income for project leavers</t>
    </r>
  </si>
  <si>
    <t>On average, participants stay in project XX days (Max 2 years regulation)</t>
  </si>
  <si>
    <r>
      <t>Minimum new or increased</t>
    </r>
    <r>
      <rPr>
        <b/>
        <sz val="11"/>
        <color theme="1"/>
        <rFont val="Calibri"/>
        <family val="2"/>
        <scheme val="minor"/>
      </rPr>
      <t xml:space="preserve"> earned</t>
    </r>
    <r>
      <rPr>
        <sz val="11"/>
        <color theme="1"/>
        <rFont val="Calibri"/>
        <family val="2"/>
        <scheme val="minor"/>
      </rPr>
      <t xml:space="preserve"> income for project stayers</t>
    </r>
  </si>
  <si>
    <t>Application &amp; APR YOUTH Served</t>
  </si>
  <si>
    <t>% Service to YOUTH</t>
  </si>
  <si>
    <t>Expansion</t>
  </si>
  <si>
    <t>DATA SOURCE</t>
  </si>
  <si>
    <t xml:space="preserve">WHERE TO FIND INFORMATION </t>
  </si>
  <si>
    <t>Application Screen 1B</t>
  </si>
  <si>
    <t>3A Project Detail &amp; Description</t>
  </si>
  <si>
    <t>Part 4A</t>
  </si>
  <si>
    <t xml:space="preserve"> 3C Expansion Information</t>
  </si>
  <si>
    <t>Guide</t>
  </si>
  <si>
    <t>Measurable = 1; Public resources = 1: Private resources 1; Add all= 3</t>
  </si>
  <si>
    <t xml:space="preserve">Notes fund accounting or cost accounting; clear description </t>
  </si>
  <si>
    <t>See housing first checksheet for points</t>
  </si>
  <si>
    <t>Clearly Fits priorities =2</t>
  </si>
  <si>
    <t>C. Serves most vulnerable (chronic, severe service needs, disabilities, etc)</t>
  </si>
  <si>
    <t>Q 4</t>
  </si>
  <si>
    <t>2022 Expanded question 2</t>
  </si>
  <si>
    <t>&lt; 26%</t>
  </si>
  <si>
    <t>11. Demonstrated Project Meets Minimum Project Standards - HUD will assess all new projects for the following minimum project eligibility, capacity, timeliness, and performance standards. Please note that these are minimum threshold criteria. CoCs and project applicants should carefully review each the NOFO and the local Threshold Handout and the Documents Needed List to account for additional standards. To be considered as meeting project quality threshold, all new projects must meet all of the following criteria:</t>
  </si>
  <si>
    <r>
      <t>(b) P</t>
    </r>
    <r>
      <rPr>
        <b/>
        <sz val="11"/>
        <color rgb="FF000000"/>
        <rFont val="Calibri"/>
        <family val="2"/>
        <scheme val="minor"/>
      </rPr>
      <t>roject applicants must clearly demonstrate that they are not replacing other funding sources; and,</t>
    </r>
  </si>
  <si>
    <t>4. Applicant has no Debarments and/or Suspensions - No award of federal funds may be made to debarred or suspended applicants, or those proposed to be debarred or suspended from doing business with the Federal Government, any department.</t>
  </si>
  <si>
    <t>3.  Applicant has no Outstanding Delinquent Federal Debts- It is HUD policy, that  applicants with outstanding delinquent federal debt will not be eligible to receive an award of funds, unless they have a repayment schedule and they are not delinquent, or otherwise have evidence of approval by HUD.</t>
  </si>
  <si>
    <t>Stakeholders should NOT assume all requirements are fully addressed through this tool. CoC Program application requirements change periodically and annual NOFOs may provide more detailed guidance. The CoC collaborative applicant and project applicants should carefully review the annual NOFO criteria each year.</t>
  </si>
  <si>
    <t>Threshold Review - see source documents in Tracking List</t>
  </si>
  <si>
    <r>
      <t xml:space="preserve">1. The first step in the Rating and Ranking Process, is to confirm that the Applicant organization and the Proposed Project </t>
    </r>
    <r>
      <rPr>
        <b/>
        <sz val="11"/>
        <color theme="1"/>
        <rFont val="Calibri"/>
        <family val="2"/>
        <scheme val="minor"/>
      </rPr>
      <t xml:space="preserve">meet the threshold requirements </t>
    </r>
    <r>
      <rPr>
        <sz val="11"/>
        <color theme="1"/>
        <rFont val="Calibri"/>
        <family val="2"/>
        <scheme val="minor"/>
      </rPr>
      <t>set by HUD and the local CoC.</t>
    </r>
  </si>
  <si>
    <t>RATING AND RANKING GENERAL DESCRIPTION</t>
  </si>
  <si>
    <t>Item</t>
  </si>
  <si>
    <r>
      <t xml:space="preserve">2. The </t>
    </r>
    <r>
      <rPr>
        <b/>
        <sz val="11"/>
        <color theme="1"/>
        <rFont val="Calibri"/>
        <family val="2"/>
        <scheme val="minor"/>
      </rPr>
      <t xml:space="preserve">project ranking order </t>
    </r>
    <r>
      <rPr>
        <sz val="11"/>
        <color theme="1"/>
        <rFont val="Calibri"/>
        <family val="2"/>
        <scheme val="minor"/>
      </rPr>
      <t xml:space="preserve">is developed from a variety of factors such as the project raw score from the application scorecard (generated by HMIS and R&amp;R ), HUD and local priorities, and compliance with local and HUD quality project review guidelines. The process </t>
    </r>
    <r>
      <rPr>
        <b/>
        <sz val="11"/>
        <color theme="1"/>
        <rFont val="Calibri"/>
        <family val="2"/>
        <scheme val="minor"/>
      </rPr>
      <t>relies heavily on objective data, demonstrated capacity, measured performance, and alignment with local priorities.</t>
    </r>
    <r>
      <rPr>
        <sz val="11"/>
        <color theme="1"/>
        <rFont val="Calibri"/>
        <family val="2"/>
        <scheme val="minor"/>
      </rPr>
      <t xml:space="preserve"> Data from HMIS and the Comparable DV Data base are used in the process. </t>
    </r>
  </si>
  <si>
    <r>
      <t xml:space="preserve">3. Basic </t>
    </r>
    <r>
      <rPr>
        <b/>
        <sz val="11"/>
        <color theme="1"/>
        <rFont val="Calibri"/>
        <family val="2"/>
        <scheme val="minor"/>
      </rPr>
      <t xml:space="preserve">strategies and protocols </t>
    </r>
    <r>
      <rPr>
        <sz val="11"/>
        <color theme="1"/>
        <rFont val="Calibri"/>
        <family val="2"/>
        <scheme val="minor"/>
      </rPr>
      <t xml:space="preserve">for rank-ordering projects within the two tiers required by HUD are summarized in a separate notice </t>
    </r>
    <r>
      <rPr>
        <b/>
        <i/>
        <sz val="11"/>
        <color theme="1"/>
        <rFont val="Calibri"/>
        <family val="2"/>
        <scheme val="minor"/>
      </rPr>
      <t>Ranking Strategies and Protocols</t>
    </r>
    <r>
      <rPr>
        <sz val="11"/>
        <color theme="1"/>
        <rFont val="Calibri"/>
        <family val="2"/>
        <scheme val="minor"/>
      </rPr>
      <t xml:space="preserve"> that supplements this document and is posted on the RTFHSD.org website.</t>
    </r>
  </si>
  <si>
    <r>
      <t>6. Required</t>
    </r>
    <r>
      <rPr>
        <b/>
        <sz val="11"/>
        <color theme="1"/>
        <rFont val="Calibri"/>
        <family val="2"/>
        <scheme val="minor"/>
      </rPr>
      <t xml:space="preserve"> System Projects (HMIS, CES) are placed in Tier 1 </t>
    </r>
    <r>
      <rPr>
        <sz val="11"/>
        <color theme="1"/>
        <rFont val="Calibri"/>
        <family val="2"/>
        <scheme val="minor"/>
      </rPr>
      <t>by Board directive.</t>
    </r>
  </si>
  <si>
    <t xml:space="preserve">13. Meets HUD thresholds on page 23 of 2022 CoC NOFO: History of inadequate financial pratices; indications of mismanagement; drastic reduction in population served; made project changes without HUD prior approval; or lost a project site.   </t>
  </si>
  <si>
    <t>References need and Characteristic of clients</t>
  </si>
  <si>
    <t>Clear description + references to best practices =3;  Clear but has more than 16 chronic persons in a single site = 1</t>
  </si>
  <si>
    <t>Ties need to characteristic of clients = 3 ; describes services but not tied to client need =2; lists services only= 1; does not address services, type and scale of services = 0</t>
  </si>
  <si>
    <t xml:space="preserve">Includes percentages or numbers = move to housing exceeds 85%; income supports job/income results at 25% or more; includes measuarbel goals at less than these thresholds = 1; does not give measurable goals=0 </t>
  </si>
  <si>
    <t>Includes how to secure housing (master lease, landlord recruitment; housing inspections, uses established lists; low barriers entry)= 3 of 5 points;  and how to retain (post placement supports, intervention, casemanagement,  followup communication, etc) = 2 of 5 points</t>
  </si>
  <si>
    <t>Target group = chronic, seniors, persons with multiple disabilities, DV= 1 point; Over-represented/Underserved groups - racial diversity, gender- non-conforming 2 points, disabilities)</t>
  </si>
  <si>
    <t>Specific actions and measures = 2; description with out specific measures = 1</t>
  </si>
  <si>
    <t>Evidence of on-time spending: monitoring, audit review,or e-LOCCS for current COC provider</t>
  </si>
  <si>
    <t>Calculate cost below. Compare with cost for renewals in same group (chart)</t>
  </si>
  <si>
    <t>See Audit Guide</t>
  </si>
  <si>
    <t>Is the level of service and costs reasonable? Could the housing and services be delivered on the budget presented?</t>
  </si>
  <si>
    <t>D.Involvement of Persons with Lived Experience</t>
  </si>
  <si>
    <t>Includes PLE in decision-making role; hires PLE; gathers feedback from clients</t>
  </si>
  <si>
    <t>Must be 100% if DV Bonus Project</t>
  </si>
  <si>
    <t>B. Geneneral Evaluation of application - consistency, value to CoC - geographic need, creates housing, etc. - reader discretion</t>
  </si>
  <si>
    <t>1 point per action committed to on Equity Form</t>
  </si>
  <si>
    <t>D. Furthering Equity</t>
  </si>
  <si>
    <t>Most recent AUDIT must be provided</t>
  </si>
  <si>
    <t>4. Describe any findings from monitoring reports and financial audit. (Monitoring letter attached, or statement of no monitorings in past 2 years.)</t>
  </si>
  <si>
    <t>SCORING GUIDE</t>
  </si>
  <si>
    <t>COST EFFECTIVENESS CALCULATION</t>
  </si>
  <si>
    <t>Calculate Cost Effectiveness by taking the total Budget requested from CoC Funds and divide by Number of beds (below)</t>
  </si>
  <si>
    <t>THRESHOLD PAGE IS COMPLETED FIRST</t>
  </si>
  <si>
    <t>Meet Threshold = Yes, No,  Correction Needed</t>
  </si>
  <si>
    <t>Project dedicated to DV</t>
  </si>
  <si>
    <t>DV designation</t>
  </si>
  <si>
    <t>Intent Form, HIC designation</t>
  </si>
  <si>
    <t>Project 
Type</t>
  </si>
  <si>
    <t>Data Source</t>
  </si>
  <si>
    <t>Points 
Benchmark 2</t>
  </si>
  <si>
    <t>Points 
Benchmark 3</t>
  </si>
  <si>
    <t>&lt;= 5 %(no more than 
5% above benchmark)</t>
  </si>
  <si>
    <t>PSH RENEWAL RATING TOOL 2023</t>
  </si>
  <si>
    <t>&gt; = 1077 days</t>
  </si>
  <si>
    <t>&gt; = 91%</t>
  </si>
  <si>
    <t>&gt; =15%</t>
  </si>
  <si>
    <t>&gt; =10%</t>
  </si>
  <si>
    <t>&gt; =42%</t>
  </si>
  <si>
    <t>&gt; =54%</t>
  </si>
  <si>
    <t>&gt; =38%</t>
  </si>
  <si>
    <t>&gt; =37%</t>
  </si>
  <si>
    <t>&lt; =6%</t>
  </si>
  <si>
    <t>&lt; 45.5%</t>
  </si>
  <si>
    <t>&lt; 538.5 days</t>
  </si>
  <si>
    <t>&lt; 7.5%</t>
  </si>
  <si>
    <t>&lt; 5%</t>
  </si>
  <si>
    <t>&lt; 21%</t>
  </si>
  <si>
    <t>&lt; 27%</t>
  </si>
  <si>
    <t>&lt; 3%</t>
  </si>
  <si>
    <t>&lt; 19%</t>
  </si>
  <si>
    <t>&lt; 18.5%</t>
  </si>
  <si>
    <t>Yes &lt; 25%</t>
  </si>
  <si>
    <t xml:space="preserve">27% and Above </t>
  </si>
  <si>
    <t>RRH RENEWAL RATING TOOL 2023</t>
  </si>
  <si>
    <t>Benchmark for 
full Points</t>
  </si>
  <si>
    <t>&gt; =64%</t>
  </si>
  <si>
    <t>&gt; =423 days</t>
  </si>
  <si>
    <t>&gt; =21%</t>
  </si>
  <si>
    <t>&gt; =30%</t>
  </si>
  <si>
    <t>&gt; =16%</t>
  </si>
  <si>
    <t>&gt; =25%</t>
  </si>
  <si>
    <t>&lt; 32%</t>
  </si>
  <si>
    <t>&lt; 10.5%</t>
  </si>
  <si>
    <t>&lt; 15%</t>
  </si>
  <si>
    <t>&lt; 8%</t>
  </si>
  <si>
    <t>&lt; 12.5%</t>
  </si>
  <si>
    <t>&gt; 9%</t>
  </si>
  <si>
    <t>&gt; =45%</t>
  </si>
  <si>
    <t>&gt; =23%</t>
  </si>
  <si>
    <t>&lt; 22.5%</t>
  </si>
  <si>
    <t>&lt; 11.5%</t>
  </si>
  <si>
    <r>
      <t>RRH FOR</t>
    </r>
    <r>
      <rPr>
        <b/>
        <sz val="11"/>
        <color rgb="FFFF0000"/>
        <rFont val="Calibri"/>
        <family val="2"/>
        <scheme val="minor"/>
      </rPr>
      <t xml:space="preserve"> DV</t>
    </r>
    <r>
      <rPr>
        <b/>
        <sz val="11"/>
        <color theme="1"/>
        <rFont val="Calibri"/>
        <family val="2"/>
        <scheme val="minor"/>
      </rPr>
      <t xml:space="preserve"> RENEWAL TOOL 2023</t>
    </r>
  </si>
  <si>
    <t>&gt; =71%</t>
  </si>
  <si>
    <t>&gt; =41%</t>
  </si>
  <si>
    <t>&gt;  =6%</t>
  </si>
  <si>
    <t>&gt; =220 days</t>
  </si>
  <si>
    <t>N/A</t>
  </si>
  <si>
    <t>&gt; =11%</t>
  </si>
  <si>
    <t>&gt; =9%</t>
  </si>
  <si>
    <t xml:space="preserve">&lt; 5.5% </t>
  </si>
  <si>
    <t xml:space="preserve">&lt; 4.5% </t>
  </si>
  <si>
    <t>&lt; 35.5%</t>
  </si>
  <si>
    <t>&lt; 110 days</t>
  </si>
  <si>
    <t>&lt; 20.5%</t>
  </si>
  <si>
    <t>&lt; 2%</t>
  </si>
  <si>
    <t>&lt; 1</t>
  </si>
  <si>
    <t>JOINT RENEWAL TOOL 2023</t>
  </si>
  <si>
    <t>&gt; =65%</t>
  </si>
  <si>
    <t>&gt; =266 days</t>
  </si>
  <si>
    <t>&gt; =4%</t>
  </si>
  <si>
    <t>&gt; =5%</t>
  </si>
  <si>
    <t>&lt; 32.5%</t>
  </si>
  <si>
    <t>&lt; 2.5%</t>
  </si>
  <si>
    <t>&lt; 133 days</t>
  </si>
  <si>
    <t>&lt; =8%</t>
  </si>
  <si>
    <t>&gt; =34%</t>
  </si>
  <si>
    <r>
      <t xml:space="preserve">JOINT - </t>
    </r>
    <r>
      <rPr>
        <b/>
        <sz val="11"/>
        <color rgb="FFFF0000"/>
        <rFont val="Calibri"/>
        <family val="2"/>
        <scheme val="minor"/>
      </rPr>
      <t>DV</t>
    </r>
    <r>
      <rPr>
        <b/>
        <sz val="11"/>
        <color theme="1"/>
        <rFont val="Calibri"/>
        <family val="2"/>
        <scheme val="minor"/>
      </rPr>
      <t xml:space="preserve"> RENEWAL TOOL 2023</t>
    </r>
  </si>
  <si>
    <t>&lt; 100%</t>
  </si>
  <si>
    <t>&gt; =346 days</t>
  </si>
  <si>
    <t>&lt; 173 days</t>
  </si>
  <si>
    <t>&gt; =52%</t>
  </si>
  <si>
    <t>&gt; =56%</t>
  </si>
  <si>
    <t>&lt; 28%</t>
  </si>
  <si>
    <t>&gt; =18%</t>
  </si>
  <si>
    <t>&gt; =22%</t>
  </si>
  <si>
    <t>9% - 17%</t>
  </si>
  <si>
    <t>28% -55%</t>
  </si>
  <si>
    <t>26% -51%</t>
  </si>
  <si>
    <t>173 - 245 days</t>
  </si>
  <si>
    <t>32.5% - 64%</t>
  </si>
  <si>
    <t>133- 265 days</t>
  </si>
  <si>
    <t>12.5% - 24%</t>
  </si>
  <si>
    <t>15% - 29%</t>
  </si>
  <si>
    <t>2% -3%</t>
  </si>
  <si>
    <t>2.5%- 4%</t>
  </si>
  <si>
    <t>4% -7%</t>
  </si>
  <si>
    <t>17% - 33%</t>
  </si>
  <si>
    <t>10.5% - 20%</t>
  </si>
  <si>
    <t>21% - 41%</t>
  </si>
  <si>
    <t>35.5% -70%</t>
  </si>
  <si>
    <t>110- 219 days</t>
  </si>
  <si>
    <t>20.5% - 40%</t>
  </si>
  <si>
    <t>3% - 5%</t>
  </si>
  <si>
    <t xml:space="preserve"> 8%-15%</t>
  </si>
  <si>
    <t xml:space="preserve"> 5.5% - 10%</t>
  </si>
  <si>
    <t>4.5% - 8%</t>
  </si>
  <si>
    <t>32% - 63%</t>
  </si>
  <si>
    <t>211.5 - 422 days</t>
  </si>
  <si>
    <t>8% -15%</t>
  </si>
  <si>
    <t>4%- 7%</t>
  </si>
  <si>
    <t>22.5% - 44%</t>
  </si>
  <si>
    <t>11.5% - 22%</t>
  </si>
  <si>
    <t>18.5% - 36%</t>
  </si>
  <si>
    <t>27% - 53%</t>
  </si>
  <si>
    <t>19% - 37%</t>
  </si>
  <si>
    <t>3% -5%</t>
  </si>
  <si>
    <t>5% - 9%</t>
  </si>
  <si>
    <t>7.5% - 14%</t>
  </si>
  <si>
    <t>538.5 -1076 days</t>
  </si>
  <si>
    <t>45.5% - 90%</t>
  </si>
  <si>
    <t>11% - 21%</t>
  </si>
  <si>
    <t>&gt; =1%</t>
  </si>
  <si>
    <t>&lt; .5%</t>
  </si>
  <si>
    <t>&gt; = 22%</t>
  </si>
  <si>
    <t>11%- 21%</t>
  </si>
  <si>
    <t>&lt; 11%</t>
  </si>
  <si>
    <t>&lt; 9%</t>
  </si>
  <si>
    <t>TH (DV) RENEWAL TOOL 2023</t>
  </si>
  <si>
    <t>&lt; 4%</t>
  </si>
  <si>
    <t>&lt; 90%</t>
  </si>
  <si>
    <t>Benchmark for
 full Points (100%)</t>
  </si>
  <si>
    <t>&gt; =74%</t>
  </si>
  <si>
    <t>37%- 73%</t>
  </si>
  <si>
    <t>&lt; 37%</t>
  </si>
  <si>
    <t>&gt; =595 days</t>
  </si>
  <si>
    <t>297.5 - 594 days</t>
  </si>
  <si>
    <t>&lt; 297.5 days</t>
  </si>
  <si>
    <t>&gt; =55%</t>
  </si>
  <si>
    <t>27.5% - 54%</t>
  </si>
  <si>
    <t>&lt; 27.5 %</t>
  </si>
  <si>
    <t>&gt; =20%</t>
  </si>
  <si>
    <t>10% - 19%</t>
  </si>
  <si>
    <t>&lt; 10%</t>
  </si>
  <si>
    <t>&gt; =14%</t>
  </si>
  <si>
    <t>7% - 13%</t>
  </si>
  <si>
    <t>&lt; 7%</t>
  </si>
  <si>
    <t>&gt; =3%</t>
  </si>
  <si>
    <t>1.5% - 2%</t>
  </si>
  <si>
    <t>&lt; 1.5%</t>
  </si>
  <si>
    <t>&gt; =33%</t>
  </si>
  <si>
    <t>16.5% - 32%</t>
  </si>
  <si>
    <t>&lt; 16.5%</t>
  </si>
  <si>
    <t>SAFE HAVEN  RENEWAL TOOL 2023</t>
  </si>
  <si>
    <t>&gt; = 50%</t>
  </si>
  <si>
    <t>Benchmark for 
full Points (100%)</t>
  </si>
  <si>
    <t>25% -49%</t>
  </si>
  <si>
    <t>&lt; 25%</t>
  </si>
  <si>
    <t>&gt; =367 days</t>
  </si>
  <si>
    <t>183.5-366 days</t>
  </si>
  <si>
    <t>&lt; 183.5 days</t>
  </si>
  <si>
    <t>&gt; =17%</t>
  </si>
  <si>
    <t>8.5% - 16%</t>
  </si>
  <si>
    <t>&lt; 8.5%</t>
  </si>
  <si>
    <t>&gt; =50%</t>
  </si>
  <si>
    <t>25% - 49%</t>
  </si>
  <si>
    <t>&gt; = 38%</t>
  </si>
  <si>
    <t>&gt; =62%</t>
  </si>
  <si>
    <t>31% - 61%</t>
  </si>
  <si>
    <t>&lt; 31%</t>
  </si>
  <si>
    <t>&gt; =31%</t>
  </si>
  <si>
    <t>15.5% - 30%</t>
  </si>
  <si>
    <t>&lt; 15.5%</t>
  </si>
  <si>
    <t>SSO RENEWAL TOOL 2023</t>
  </si>
  <si>
    <t>Benchmark for full
 Points (100%)</t>
  </si>
  <si>
    <t>15%- 29%</t>
  </si>
  <si>
    <t>&gt; =118 days</t>
  </si>
  <si>
    <t>59- 117 days</t>
  </si>
  <si>
    <t>&lt; 59 days</t>
  </si>
  <si>
    <t>&gt; =8%</t>
  </si>
  <si>
    <t>4%-7%</t>
  </si>
  <si>
    <t>&gt; =35%</t>
  </si>
  <si>
    <t>17.5%- 34%</t>
  </si>
  <si>
    <t>&lt; 17.5%</t>
  </si>
  <si>
    <t>&gt; = 52%</t>
  </si>
  <si>
    <t>26% - 51%</t>
  </si>
  <si>
    <r>
      <t xml:space="preserve">13. Meets HUD thresholds </t>
    </r>
    <r>
      <rPr>
        <sz val="11"/>
        <color rgb="FFFF0000"/>
        <rFont val="Calibri"/>
        <family val="2"/>
        <scheme val="minor"/>
      </rPr>
      <t xml:space="preserve">and project criteria on pages 54-61 of 2023 CoC NOFO: </t>
    </r>
    <r>
      <rPr>
        <sz val="11"/>
        <color theme="1"/>
        <rFont val="Calibri"/>
        <family val="2"/>
        <scheme val="minor"/>
      </rPr>
      <t xml:space="preserve">History of inadequate financial pratices; indications of mismanagement; drastic reduction in population served; or lost a project site.   </t>
    </r>
  </si>
  <si>
    <r>
      <t xml:space="preserve">(c) Project applicants must demonstrate they will be able to meet all timeliness standards. Project applicants with existing projects must demonstrate that they have met all project renewal threshold requirements of this NOFA. HUD reserves the right to deny the funding request for a new project, if the request is made by an existing recipient that HUD finds to have significant issues related to capacity, performance, unresolved audit or monitoring finding related to one or more existing grants, or does not routinely draw down funds from eLOCCS at least once per quarter. Additionally, HUD reserves the right to withdraw funds if no APR is submitted on a prior grant. </t>
    </r>
    <r>
      <rPr>
        <i/>
        <sz val="11"/>
        <color theme="1"/>
        <rFont val="Calibri"/>
        <family val="2"/>
        <scheme val="minor"/>
      </rPr>
      <t xml:space="preserve"> (Note: Project contracts must be signed on or before December 31, </t>
    </r>
    <r>
      <rPr>
        <i/>
        <sz val="11"/>
        <color rgb="FFFF0000"/>
        <rFont val="Calibri"/>
        <family val="2"/>
        <scheme val="minor"/>
      </rPr>
      <t>2024.</t>
    </r>
    <r>
      <rPr>
        <i/>
        <sz val="11"/>
        <color theme="1"/>
        <rFont val="Calibri"/>
        <family val="2"/>
        <scheme val="minor"/>
      </rPr>
      <t>)</t>
    </r>
  </si>
  <si>
    <r>
      <t>11. Demonstrated Project Meets Minimum Project Standards - HUD will assess all new projects for the following minimum project eligibility, capacity, timeliness, and performance standards. Please note that these are minimum threshold criteria. CoCs and project applicants should carefully review each the NOFO and the local Threshold Handout and the Documents Needed List to account for additional standards. To be considered as meeting project quality threshold,</t>
    </r>
    <r>
      <rPr>
        <b/>
        <sz val="11"/>
        <color theme="1"/>
        <rFont val="Calibri"/>
        <family val="2"/>
        <scheme val="minor"/>
      </rPr>
      <t xml:space="preserve"> all projects</t>
    </r>
    <r>
      <rPr>
        <sz val="11"/>
        <color theme="1"/>
        <rFont val="Calibri"/>
        <family val="2"/>
        <scheme val="minor"/>
      </rPr>
      <t xml:space="preserve"> must meet all of the following criteria:</t>
    </r>
  </si>
  <si>
    <r>
      <t>(a) Project applicants and potential subrecipients must have</t>
    </r>
    <r>
      <rPr>
        <b/>
        <sz val="11"/>
        <color theme="1"/>
        <rFont val="Calibri"/>
        <family val="2"/>
        <scheme val="minor"/>
      </rPr>
      <t xml:space="preserve"> satisfactory capacity, drawdowns, and performance for existing grant(s) that are funded</t>
    </r>
    <r>
      <rPr>
        <sz val="11"/>
        <color theme="1"/>
        <rFont val="Calibri"/>
        <family val="2"/>
        <scheme val="minor"/>
      </rPr>
      <t xml:space="preserve"> under the SHP, S+C, or CoC Program, as evidenced by timely reimbursement of subrecipients, </t>
    </r>
    <r>
      <rPr>
        <b/>
        <sz val="11"/>
        <color theme="1"/>
        <rFont val="Calibri"/>
        <family val="2"/>
        <scheme val="minor"/>
      </rPr>
      <t>regular drawdowns, and timely resolution of any monitoring findings, if there are no existing grants, evidence from similar funding source;</t>
    </r>
  </si>
  <si>
    <r>
      <t xml:space="preserve">12. Demonstrated Project is Consistent with Jurisdictional Consolidated Plan(s) - All projects must be consistent with the relevant jurisdictional Consolidated Plan(s). </t>
    </r>
    <r>
      <rPr>
        <sz val="11"/>
        <color rgb="FFFF0000"/>
        <rFont val="Calibri"/>
        <family val="2"/>
        <scheme val="minor"/>
      </rPr>
      <t>Applicants identify the page references in relevant Plan(s).</t>
    </r>
    <r>
      <rPr>
        <sz val="11"/>
        <color theme="1"/>
        <rFont val="Calibri"/>
        <family val="2"/>
        <scheme val="minor"/>
      </rPr>
      <t xml:space="preserve"> (</t>
    </r>
    <r>
      <rPr>
        <i/>
        <sz val="11"/>
        <color theme="1"/>
        <rFont val="Calibri"/>
        <family val="2"/>
        <scheme val="minor"/>
      </rPr>
      <t xml:space="preserve">Note: </t>
    </r>
    <r>
      <rPr>
        <i/>
        <sz val="11"/>
        <color rgb="FFFF0000"/>
        <rFont val="Calibri"/>
        <family val="2"/>
        <scheme val="minor"/>
      </rPr>
      <t>The signed certificates</t>
    </r>
    <r>
      <rPr>
        <i/>
        <sz val="11"/>
        <color theme="1"/>
        <rFont val="Calibri"/>
        <family val="2"/>
        <scheme val="minor"/>
      </rPr>
      <t xml:space="preserve"> are gathered by RTFH Technical Assistance prior to submittal of the application.)</t>
    </r>
  </si>
  <si>
    <r>
      <t xml:space="preserve">9. Per HUD Guidance, in </t>
    </r>
    <r>
      <rPr>
        <sz val="11"/>
        <color rgb="FFFF0000"/>
        <rFont val="Calibri"/>
        <family val="2"/>
        <scheme val="minor"/>
      </rPr>
      <t>FY 23 YHDP</t>
    </r>
    <r>
      <rPr>
        <sz val="11"/>
        <color theme="1"/>
        <rFont val="Calibri"/>
        <family val="2"/>
        <scheme val="minor"/>
      </rPr>
      <t xml:space="preserve"> Renewal Projects and Replacement Projects are reviewed but not ranked.  These are listed immediately above the unranked CoC Planning Grant</t>
    </r>
  </si>
  <si>
    <t>RENEWAL THRESHOLD REQUIREMENTS</t>
  </si>
  <si>
    <t>Renewal Projects
Threshold Review Complete</t>
  </si>
  <si>
    <t>per scoring review</t>
  </si>
  <si>
    <t xml:space="preserve">per scoring review </t>
  </si>
  <si>
    <t>per review</t>
  </si>
  <si>
    <t xml:space="preserve">more than 2 or substantial deficiency - risk </t>
  </si>
  <si>
    <t>E-LOCCS  report; use of funds  grant closeout reports</t>
  </si>
  <si>
    <t>Implemented action to address inequity (race, gender,disability)</t>
  </si>
  <si>
    <t>System Priority - Health Care Leverage Non CoC ESG</t>
  </si>
  <si>
    <t xml:space="preserve"> System Priority - HOUSING Leverage</t>
  </si>
  <si>
    <t>Application/ MOU, Match letter, contract for non CoC /ESG Housing</t>
  </si>
  <si>
    <t>Priority Project - Chronic</t>
  </si>
  <si>
    <r>
      <t>Serves High Need Populations (</t>
    </r>
    <r>
      <rPr>
        <sz val="11"/>
        <color rgb="FFFF0000"/>
        <rFont val="Calibri"/>
        <family val="2"/>
        <scheme val="minor"/>
      </rPr>
      <t>Severe Service</t>
    </r>
    <r>
      <rPr>
        <sz val="11"/>
        <color theme="1"/>
        <rFont val="Calibri"/>
        <family val="2"/>
        <scheme val="minor"/>
      </rPr>
      <t xml:space="preserve"> needs)</t>
    </r>
  </si>
  <si>
    <t>System Priority - HOUSING Leverage</t>
  </si>
  <si>
    <t>Was Project under PIP in 2022?</t>
  </si>
  <si>
    <t>Performance Improvement Evaluation</t>
  </si>
  <si>
    <t>Does project fall below 2023 Benchmark?</t>
  </si>
  <si>
    <t>If Yes, PIP required before submittal</t>
  </si>
  <si>
    <t>If the Project was under PIP in 2022, Include warning of final year allowed under PIP</t>
  </si>
  <si>
    <t>&lt;=7% No more than
 7% above benchmark)</t>
  </si>
  <si>
    <t>&gt;7.%  or more
 above benchmark</t>
  </si>
  <si>
    <r>
      <t xml:space="preserve">2023 Benchmark </t>
    </r>
    <r>
      <rPr>
        <b/>
        <sz val="11"/>
        <color theme="1"/>
        <rFont val="Calibri"/>
        <family val="2"/>
        <scheme val="minor"/>
      </rPr>
      <t>Base</t>
    </r>
    <r>
      <rPr>
        <sz val="11"/>
        <color theme="1"/>
        <rFont val="Calibri"/>
        <family val="2"/>
        <scheme val="minor"/>
      </rPr>
      <t>:  Fam = 6439; IND = 11302;  Mixed = 14,138</t>
    </r>
  </si>
  <si>
    <t>&lt;=7% above</t>
  </si>
  <si>
    <t>More than 7% above</t>
  </si>
  <si>
    <r>
      <t xml:space="preserve">2023 </t>
    </r>
    <r>
      <rPr>
        <b/>
        <sz val="11"/>
        <color theme="1"/>
        <rFont val="Calibri"/>
        <family val="2"/>
        <scheme val="minor"/>
      </rPr>
      <t>BASE</t>
    </r>
    <r>
      <rPr>
        <sz val="11"/>
        <color theme="1"/>
        <rFont val="Calibri"/>
        <family val="2"/>
        <scheme val="minor"/>
      </rPr>
      <t>: FAM=16937,  IND=22721, Mixed = 12218</t>
    </r>
  </si>
  <si>
    <t>2023 Base:</t>
  </si>
  <si>
    <t>&gt;7% above</t>
  </si>
  <si>
    <r>
      <t>2023</t>
    </r>
    <r>
      <rPr>
        <b/>
        <sz val="11"/>
        <color theme="1"/>
        <rFont val="Calibri"/>
        <family val="2"/>
        <scheme val="minor"/>
      </rPr>
      <t xml:space="preserve"> Base: FAM=8773, IND=5779, Mix = 12013</t>
    </r>
  </si>
  <si>
    <r>
      <t>2023</t>
    </r>
    <r>
      <rPr>
        <b/>
        <sz val="11"/>
        <color theme="1"/>
        <rFont val="Calibri"/>
        <family val="2"/>
        <scheme val="minor"/>
      </rPr>
      <t xml:space="preserve"> Base:</t>
    </r>
    <r>
      <rPr>
        <sz val="11"/>
        <color theme="1"/>
        <rFont val="Calibri"/>
        <family val="2"/>
        <scheme val="minor"/>
      </rPr>
      <t xml:space="preserve"> FAM=8773, IND=5779, Mix = 12013</t>
    </r>
  </si>
  <si>
    <r>
      <t>2023</t>
    </r>
    <r>
      <rPr>
        <b/>
        <sz val="11"/>
        <color theme="1"/>
        <rFont val="Calibri"/>
        <family val="2"/>
        <scheme val="minor"/>
      </rPr>
      <t xml:space="preserve"> Base:</t>
    </r>
    <r>
      <rPr>
        <sz val="11"/>
        <color theme="1"/>
        <rFont val="Calibri"/>
        <family val="2"/>
        <scheme val="minor"/>
      </rPr>
      <t xml:space="preserve"> FAM=  2545, IND= 12422, Mixed = NA</t>
    </r>
  </si>
  <si>
    <t>Not more than 5% above average cost per successful exit</t>
  </si>
  <si>
    <t>Yes &gt;= 25%</t>
  </si>
  <si>
    <t>Yes &gt;=25%</t>
  </si>
  <si>
    <t xml:space="preserve">Yes &gt;=25% and Above </t>
  </si>
  <si>
    <t>Yes  &gt;=25%</t>
  </si>
  <si>
    <t xml:space="preserve">Yes &gt;= 25% </t>
  </si>
  <si>
    <t xml:space="preserve">Yes &gt;=25%  </t>
  </si>
  <si>
    <t xml:space="preserve">Yes &gt;=25% </t>
  </si>
  <si>
    <t>Yes &gt; =25%</t>
  </si>
  <si>
    <t>FY2023 NOFO Renewal Review - Infrastructure Project - CES</t>
  </si>
  <si>
    <r>
      <rPr>
        <b/>
        <sz val="11"/>
        <color theme="1"/>
        <rFont val="Calibri"/>
        <family val="2"/>
      </rPr>
      <t>CoC Threshold Requirements</t>
    </r>
  </si>
  <si>
    <r>
      <rPr>
        <b/>
        <sz val="11"/>
        <color theme="1"/>
        <rFont val="Calibri"/>
        <family val="2"/>
      </rPr>
      <t>Maximum Points</t>
    </r>
  </si>
  <si>
    <t>(Data Source)</t>
  </si>
  <si>
    <t>SAMs Registration</t>
  </si>
  <si>
    <t>Intent/App</t>
  </si>
  <si>
    <t>UEI Number Provided</t>
  </si>
  <si>
    <t>Eligible Organization</t>
  </si>
  <si>
    <t>Meets Federal Thresholds (debar, indebtedness, criminal acts, etc)</t>
  </si>
  <si>
    <t xml:space="preserve">Operates on Housing First Principles </t>
  </si>
  <si>
    <r>
      <rPr>
        <sz val="11"/>
        <color theme="1"/>
        <rFont val="Calibri"/>
        <family val="2"/>
      </rPr>
      <t>Application is complete and data is consistent</t>
    </r>
  </si>
  <si>
    <t>App Drop Box</t>
  </si>
  <si>
    <t>CoC Requirement Total Points</t>
  </si>
  <si>
    <t>Applicant Experience and Proven Performance</t>
  </si>
  <si>
    <t>Applicant has direct experience in providing and operating similar project services</t>
  </si>
  <si>
    <t>Evidence supports applicant's compliance with operating standards</t>
  </si>
  <si>
    <t>Applicant timeliness in reporting</t>
  </si>
  <si>
    <t xml:space="preserve">Applicant Experience and Proven Performance </t>
  </si>
  <si>
    <t>Financial Management and Capacity</t>
  </si>
  <si>
    <t>Applicant financial structure capable of fund-based tracking</t>
  </si>
  <si>
    <t>Review of Independent Audit</t>
  </si>
  <si>
    <t>Documented minimum 25% Match</t>
  </si>
  <si>
    <r>
      <rPr>
        <b/>
        <sz val="11"/>
        <color theme="1"/>
        <rFont val="Calibri"/>
        <family val="2"/>
      </rPr>
      <t xml:space="preserve">Infrastructure </t>
    </r>
    <r>
      <rPr>
        <b/>
        <sz val="11"/>
        <color theme="1"/>
        <rFont val="Calibri"/>
        <family val="2"/>
      </rPr>
      <t>Systems Support Program -Coordinated Entry System (CES)</t>
    </r>
  </si>
  <si>
    <r>
      <rPr>
        <sz val="11"/>
        <color theme="1"/>
        <rFont val="Calibri"/>
        <family val="2"/>
      </rPr>
      <t>CES covers full CoC geography</t>
    </r>
  </si>
  <si>
    <r>
      <rPr>
        <sz val="11"/>
        <color theme="1"/>
        <rFont val="Calibri"/>
        <family val="2"/>
      </rPr>
      <t>CES covers all applicable CoC project types</t>
    </r>
  </si>
  <si>
    <r>
      <rPr>
        <sz val="11"/>
        <color theme="1"/>
        <rFont val="Calibri"/>
        <family val="2"/>
      </rPr>
      <t>CES utilizes standard screening tool(s) that can identify and reach priority populations</t>
    </r>
  </si>
  <si>
    <r>
      <rPr>
        <sz val="11"/>
        <color theme="1"/>
        <rFont val="Calibri"/>
        <family val="2"/>
      </rPr>
      <t>CES includes outreach, prevention/diversion, assessment, housing opportunity, client choice, and placement to ensure participants are directed to appropriate housing and services that fit their needs.</t>
    </r>
  </si>
  <si>
    <r>
      <rPr>
        <sz val="11"/>
        <color theme="1"/>
        <rFont val="Calibri"/>
        <family val="2"/>
      </rPr>
      <t>A guide or operations manual is available to participants</t>
    </r>
  </si>
  <si>
    <r>
      <rPr>
        <sz val="11"/>
        <color theme="1"/>
        <rFont val="Calibri"/>
        <family val="2"/>
      </rPr>
      <t>Complies with DV regulations</t>
    </r>
  </si>
  <si>
    <r>
      <rPr>
        <sz val="11"/>
        <color theme="1"/>
        <rFont val="Calibri"/>
        <family val="2"/>
      </rPr>
      <t>CES includes an anti-discrimination policy</t>
    </r>
  </si>
  <si>
    <r>
      <rPr>
        <b/>
        <sz val="11"/>
        <color theme="1"/>
        <rFont val="Calibri"/>
        <family val="2"/>
      </rPr>
      <t>Project Effectiveness</t>
    </r>
  </si>
  <si>
    <t>Costs are within local average  costs</t>
  </si>
  <si>
    <t xml:space="preserve">Project benefits the CoC as  whole </t>
  </si>
  <si>
    <t>Project aligns with CoC established funding principles and Priorities</t>
  </si>
  <si>
    <t>Project goals and actions are clear</t>
  </si>
  <si>
    <r>
      <rPr>
        <b/>
        <sz val="11"/>
        <color theme="1"/>
        <rFont val="Calibri"/>
        <family val="2"/>
      </rPr>
      <t>Performance Measures Total Points</t>
    </r>
  </si>
  <si>
    <r>
      <rPr>
        <b/>
        <sz val="11"/>
        <color theme="1"/>
        <rFont val="Calibri"/>
        <family val="2"/>
      </rPr>
      <t>Total Application Points</t>
    </r>
  </si>
  <si>
    <t>FY2023 NOFO Renewal Review - Infrastructure Projects- HMIS</t>
  </si>
  <si>
    <t>Eligible Organization Type</t>
  </si>
  <si>
    <t>CoC HMIS implementation is regionwide</t>
  </si>
  <si>
    <t>Applicant timeliness in reporting: APR, PITC, CAPER/ESG required Data</t>
  </si>
  <si>
    <t>Infrastructure Systems Support Program -HMIS</t>
  </si>
  <si>
    <t>HMIS collects all Universal Data Elements as required</t>
  </si>
  <si>
    <t>HMIS capable of collecting data from all project types</t>
  </si>
  <si>
    <t>HMIS can de-duplicate client records</t>
  </si>
  <si>
    <t xml:space="preserve">HMIS can produce all required HUD reports </t>
  </si>
  <si>
    <t>HMIS includes privacy standards meeting HUD standards</t>
  </si>
  <si>
    <t>App</t>
  </si>
  <si>
    <t>Audit review guide</t>
  </si>
  <si>
    <t>Cost within fund range</t>
  </si>
  <si>
    <t>Budget/App</t>
  </si>
  <si>
    <t>Project / Cost Effectiveness</t>
  </si>
  <si>
    <t xml:space="preserve">Project benefits the CoC as whole, Commits to gathering data to Further Equity (Race, Ethncity, gender, vulnerable groups: LGBTQ, Senior, DV, Severe Service Needs)  </t>
  </si>
  <si>
    <t>P 51-52 NOFO</t>
  </si>
  <si>
    <t>FY2023 NOFO Renewal Review - Infrastructure Projects - Planning</t>
  </si>
  <si>
    <t>Coordinated Entry System (CES)  participation, if applicable</t>
  </si>
  <si>
    <t>Application</t>
  </si>
  <si>
    <t>10+; 5+, &lt;3</t>
  </si>
  <si>
    <t>Monitoring</t>
  </si>
  <si>
    <t>Monitoring file</t>
  </si>
  <si>
    <t>HUD Rept dates</t>
  </si>
  <si>
    <t>HDX,HIC,LSA</t>
  </si>
  <si>
    <t>0 issues=5; 2 =3; &gt;3=0</t>
  </si>
  <si>
    <r>
      <rPr>
        <sz val="11"/>
        <color theme="1"/>
        <rFont val="Calibri"/>
        <family val="2"/>
      </rPr>
      <t>Project is financially feasible</t>
    </r>
  </si>
  <si>
    <t>Chart</t>
  </si>
  <si>
    <t>Letter</t>
  </si>
  <si>
    <t>Service to  Vulnerable Populations</t>
  </si>
  <si>
    <t xml:space="preserve">Applicant promotes racial equity and commits to Furthering Equity Policy and Training </t>
  </si>
  <si>
    <t>Form</t>
  </si>
  <si>
    <t>1 each action</t>
  </si>
  <si>
    <t>Applicant addresses the needs and provides services unsheltered, vulnerable individuals and families</t>
  </si>
  <si>
    <t>% to vulnerable; Needs accurately described</t>
  </si>
  <si>
    <t>Aligned with policy priorities, populations and actions</t>
  </si>
  <si>
    <t xml:space="preserve">Call for App  </t>
  </si>
  <si>
    <t>Per Call NOtice</t>
  </si>
  <si>
    <t>Supports planning/ for one or more special needs populations: LGBTQ, Seniors, Severe Service Needs, DV, Over represented (BIPOC)</t>
  </si>
  <si>
    <t>2 or more; at least 1; 0</t>
  </si>
  <si>
    <t>Infrastructure System Support - CoC Planning Project</t>
  </si>
  <si>
    <t>Governance - Conducts meetings of CoC that are inclusive</t>
  </si>
  <si>
    <t>agendas</t>
  </si>
  <si>
    <t>Has Written Governance Charter updated annually</t>
  </si>
  <si>
    <t>charter with update insert</t>
  </si>
  <si>
    <t>Has CoC-wide committees and ad hoc groups to address the special needs of homeless persons</t>
  </si>
  <si>
    <t>Committee list</t>
  </si>
  <si>
    <t xml:space="preserve">special pops; </t>
  </si>
  <si>
    <t>Planning activities are compliant with 24CFR6578.7</t>
  </si>
  <si>
    <t>See 24 CFR</t>
  </si>
  <si>
    <t>Activities work to plan, improve,  and evaluate outcomes and service</t>
  </si>
  <si>
    <t>Clear measures</t>
  </si>
  <si>
    <t>Compare with SC</t>
  </si>
  <si>
    <t>Project aligns with CoC established funding principles and priorities</t>
  </si>
  <si>
    <t>see plan and Intent Call</t>
  </si>
  <si>
    <t>reference priority; Level service</t>
  </si>
  <si>
    <t>p 51-52 NOFO</t>
  </si>
  <si>
    <t xml:space="preserve">1. Applicant has Active SAM registration and submitted evidence. (Registration will need to be valid through January 2024 or renewed prior to then.) </t>
  </si>
  <si>
    <t>(updated 8.15)</t>
  </si>
  <si>
    <t>Updated 8.15</t>
  </si>
  <si>
    <t>In this case, "0" is good.</t>
  </si>
  <si>
    <t xml:space="preserve">Use the cost effectiveness benchmark chart for project type (psh,rrh,joint PLUS HH type Family, Individuals, Mixed.  </t>
  </si>
  <si>
    <t>Seniors, Chronic, DV, Justice-Involved, persons with disablities or severe service needs, youth. 3 or more = 5 points; 2= 2points; 1 = 1 point</t>
  </si>
  <si>
    <t>DETAILED INSTRUCTIONS GUIDE lists questions and expected responses.</t>
  </si>
  <si>
    <t xml:space="preserve">2B; guide pgs. 11-12 </t>
  </si>
  <si>
    <r>
      <t xml:space="preserve">JOINT project </t>
    </r>
    <r>
      <rPr>
        <sz val="11"/>
        <color rgb="FFFF0000"/>
        <rFont val="Calibri"/>
        <family val="2"/>
        <scheme val="minor"/>
      </rPr>
      <t>EXPANSION, pgs.67-69</t>
    </r>
  </si>
  <si>
    <t xml:space="preserve">SECTION 3B1; Guide pgs. 18-19  </t>
  </si>
  <si>
    <t xml:space="preserve">SECTION 3B5; guide pgs </t>
  </si>
  <si>
    <t>(3B 2 chart; guide pg 19)</t>
  </si>
  <si>
    <t>B1. Answers to Agency Capacity Questions for DV BONUS PROJECTS</t>
  </si>
  <si>
    <t>(3B 2 chart - all factors less than 365 days EXCEPT Acq/Rehab/ Construction needs to be finished prior to Sept 2025)</t>
  </si>
  <si>
    <t>Has 25% commitment for health care outside CoC/ESG with Letter/ contract to prove = 5; has commitment but no letter = 3; describes in house services = 2;  minimal contribution = 1</t>
  </si>
  <si>
    <t>Has 25% commitment for housing units outside CoC/ESG funds with Letter/ contract to prove = 5; has commitment but no letter = 3; describes how it will acquire leverage = 2;  minimal contribution = 1</t>
  </si>
  <si>
    <t>Part 4 A 2 guide pg 24-25</t>
  </si>
  <si>
    <t>Part 4 A 2 guide pg 70-71</t>
  </si>
  <si>
    <t>Part 4A guide pgs 48-50</t>
  </si>
  <si>
    <t>3B1 pgs 18-20</t>
  </si>
  <si>
    <t>3B1, pg</t>
  </si>
  <si>
    <t>PSH (pages 16-29 of Detailed Guide)</t>
  </si>
  <si>
    <t>RRH (pages 41-53 of Detailed Guide)</t>
  </si>
  <si>
    <t>Joint (pages 62-76 of Detailed Guide)</t>
  </si>
  <si>
    <t>3B1, pg 64-67</t>
  </si>
  <si>
    <t>see section in the respective project type (2023 = Joint project pg.67-69</t>
  </si>
  <si>
    <t>NEW PROJECT RATING TOOL 2023</t>
  </si>
  <si>
    <t>See Audit Guide PPT</t>
  </si>
  <si>
    <t>Awarded</t>
  </si>
  <si>
    <t>Maximum</t>
  </si>
  <si>
    <t>Describes commitment to LGBTQIA persons as core group = 2; includes LGBTQIA but not primary group = 1</t>
  </si>
  <si>
    <t>Is the project feasible given the budget and number of persons to be served?  Is staffing level sufficient for number of clients and housing type? Reader discretion up to 1 point per each of these questions.</t>
  </si>
  <si>
    <t>4A3-3f</t>
  </si>
  <si>
    <t>Q4A 3 g-h</t>
  </si>
  <si>
    <t>Q4A -4</t>
  </si>
  <si>
    <t>Q 4A-4</t>
  </si>
  <si>
    <t>Q4A 3&amp;4</t>
  </si>
  <si>
    <t>Application section 3 &amp;4</t>
  </si>
  <si>
    <t>Application section 3 and chart</t>
  </si>
  <si>
    <t>Application section 3B+ &amp;4; guide 18-23</t>
  </si>
  <si>
    <t>Guide section 3b+ &amp;4</t>
  </si>
  <si>
    <t>Guide section 3B+ -4</t>
  </si>
  <si>
    <t>Project Description and Household charts (p 48-51)</t>
  </si>
  <si>
    <t>Project Description and Household charts (p 23-26)</t>
  </si>
  <si>
    <t>Project Description and Household charts (p 69-73)</t>
  </si>
  <si>
    <t>Project budget sect 6 (p 29+) &amp; staffing (support services budget) vs # beds /Clients on HH and Participant charts) sect.5</t>
  </si>
  <si>
    <t>Project budget sect 6 (p 53+) &amp; staffing (support services budget) vs # beds /Clients on HH and Participant charts) sect. 5, (pg 48-51)</t>
  </si>
  <si>
    <t>Project budget sect 6 (p 76) &amp; staffing (support services budget) vs # beds /Clients on HH and Participant charts) (p.69-73)</t>
  </si>
  <si>
    <t>Application complete, cohesive, serves CoC Need, general impression of application taken as a whole</t>
  </si>
  <si>
    <t xml:space="preserve">Reader observation, application doc. </t>
  </si>
  <si>
    <t xml:space="preserve">Reader observation, all req. application doc. </t>
  </si>
  <si>
    <t>MOU attachments, healthcare commitment</t>
  </si>
  <si>
    <t>Housing attachments; housing budget + units committed</t>
  </si>
  <si>
    <t>100% DV HH</t>
  </si>
  <si>
    <t>Project description/ checklist</t>
  </si>
  <si>
    <t>Number of items checked on commitment form</t>
  </si>
  <si>
    <t xml:space="preserve">F. Provides Con Plan evidence </t>
  </si>
  <si>
    <t>See provider document of Con Plan Pages showing consistency</t>
  </si>
  <si>
    <t xml:space="preserve">Consistent with area Consolidated Plan Pages </t>
  </si>
  <si>
    <t>&lt;=10%</t>
  </si>
  <si>
    <t>&lt;=15%</t>
  </si>
  <si>
    <t>&gt;15%</t>
  </si>
  <si>
    <t>&lt;=2%</t>
  </si>
  <si>
    <t>&gt;2%</t>
  </si>
  <si>
    <t>&gt;0&lt;=2%</t>
  </si>
  <si>
    <t>2 or more issues</t>
  </si>
  <si>
    <t>In future, this will require some alternare measure</t>
  </si>
  <si>
    <t>2 or more</t>
  </si>
  <si>
    <t>&gt; 2%</t>
  </si>
  <si>
    <t>2 issues</t>
  </si>
  <si>
    <t>Note: Future competitions will consider RRH general benchmarks.</t>
  </si>
  <si>
    <t>Note: Future scoring will consider RRH general benchmark here.</t>
  </si>
  <si>
    <t>Note: Future competitions will consider an overall benchmark.</t>
  </si>
  <si>
    <t>Reallocation Protocols, Including general process, Performance Improvement, and Chronic Underspending Reallocation</t>
  </si>
  <si>
    <t>On average, participant  who left stayed in project ## days</t>
  </si>
  <si>
    <t>Move through TH to PSH should be quick</t>
  </si>
  <si>
    <r>
      <t xml:space="preserve">4. Maximizing Use of Funds: After initial scoring of projects; the CoC Rating and Ranking Committee review the rank order to esure that protocols are followed: resolving ties; ensuring maximum use of funds; strategic consideration of the use of Tiering and any projcet straddling the two tiers,  </t>
    </r>
    <r>
      <rPr>
        <b/>
        <sz val="11"/>
        <color theme="1"/>
        <rFont val="Calibri"/>
        <family val="2"/>
        <scheme val="minor"/>
      </rPr>
      <t xml:space="preserve">addressing system needs and benefit to the CoC. </t>
    </r>
    <r>
      <rPr>
        <sz val="11"/>
        <color theme="1"/>
        <rFont val="Calibri"/>
        <family val="2"/>
        <scheme val="minor"/>
      </rPr>
      <t xml:space="preserve"> For example: ties are resolved by benefit to CoC using project type; number of units offered; length of project in CoC system, geographic location, and Board priorities. </t>
    </r>
    <r>
      <rPr>
        <sz val="11"/>
        <rFont val="Calibri"/>
        <family val="2"/>
        <scheme val="minor"/>
      </rPr>
      <t xml:space="preserve">The Rating and Ranking process establishes the rank order of the projects in the priority listing. </t>
    </r>
  </si>
  <si>
    <r>
      <t xml:space="preserve">5. The CoC </t>
    </r>
    <r>
      <rPr>
        <b/>
        <sz val="11"/>
        <color theme="1"/>
        <rFont val="Calibri"/>
        <family val="2"/>
        <scheme val="minor"/>
      </rPr>
      <t>Reallocation Protocols</t>
    </r>
    <r>
      <rPr>
        <sz val="11"/>
        <color theme="1"/>
        <rFont val="Calibri"/>
        <family val="2"/>
        <scheme val="minor"/>
      </rPr>
      <t xml:space="preserve"> are found in a separate document that outlines the content, steps, and criteria for Reallocation of part or all of the funds for an eligible renewal project.</t>
    </r>
    <r>
      <rPr>
        <sz val="11"/>
        <rFont val="Calibri"/>
        <family val="2"/>
        <scheme val="minor"/>
      </rPr>
      <t xml:space="preserve"> To ensure maximum use of funds, the history of expenditures and level of unspent funds are components of the Reallocation Protocols that helps to establish the level of funding allocated to the Project. </t>
    </r>
    <r>
      <rPr>
        <sz val="11"/>
        <color theme="1"/>
        <rFont val="Calibri"/>
        <family val="2"/>
        <scheme val="minor"/>
      </rPr>
      <t xml:space="preserve"> </t>
    </r>
    <r>
      <rPr>
        <sz val="11"/>
        <rFont val="Calibri"/>
        <family val="2"/>
        <scheme val="minor"/>
      </rPr>
      <t>Also see Performance Improvement and  Chronic Underspending Reallocation Policy.</t>
    </r>
  </si>
  <si>
    <t>7. In FY 23 There is an additional section of questions for applicants requesting DV Bonus funds.  The projects are scored on the base points, then the DV bonus order is adjusted by the points in the special question section.</t>
  </si>
  <si>
    <t>8. In FY 23 The unranked CoC Planning Grant and YHDP Grants are listed below Tier 2.</t>
  </si>
  <si>
    <t xml:space="preserve">10. HUD regulations in 24 CFR part 578.7(a) 6 require the CoC to "take action against poor performers". To that end, the CoC Board authorized a Performance Improvement Plan (PIP) requirement that is incorporated into the Rating and Ranking process.  If an Applicant fails to meet the PIP requirements for any project, the project is subject to reallocation. </t>
  </si>
  <si>
    <r>
      <rPr>
        <b/>
        <sz val="11"/>
        <color theme="1"/>
        <rFont val="Calibri"/>
        <family val="2"/>
        <scheme val="minor"/>
      </rPr>
      <t xml:space="preserve">clear description + 
</t>
    </r>
    <r>
      <rPr>
        <sz val="11"/>
        <color theme="1"/>
        <rFont val="Calibri"/>
        <family val="2"/>
        <scheme val="minor"/>
      </rPr>
      <t xml:space="preserve">&gt; 5 years = 7; 3-5 years = 3; less than 3 =1          </t>
    </r>
  </si>
  <si>
    <t xml:space="preserve">2B; guide pgs. 
11-12 </t>
  </si>
  <si>
    <t>Monitoring no findings = 5; 2 deficiencies = 2;   deficiencies noted as corrected =1;   major finding =0   Audit review is in Financial section B.</t>
  </si>
  <si>
    <r>
      <t xml:space="preserve"> Two Steps: 1) </t>
    </r>
    <r>
      <rPr>
        <b/>
        <sz val="12"/>
        <color theme="1"/>
        <rFont val="Calibri"/>
        <family val="2"/>
        <scheme val="minor"/>
      </rPr>
      <t>Check Monitoring Reports</t>
    </r>
    <r>
      <rPr>
        <sz val="12"/>
        <color theme="1"/>
        <rFont val="Calibri"/>
        <family val="2"/>
        <scheme val="minor"/>
      </rPr>
      <t xml:space="preserve"> for Findings and See questions in Financial Section Item B #1,and2;  See </t>
    </r>
    <r>
      <rPr>
        <b/>
        <sz val="12"/>
        <color theme="1"/>
        <rFont val="Calibri"/>
        <family val="2"/>
        <scheme val="minor"/>
      </rPr>
      <t>Audit Review in Fiancial sectoin</t>
    </r>
    <r>
      <rPr>
        <sz val="12"/>
        <color theme="1"/>
        <rFont val="Calibri"/>
        <family val="2"/>
        <scheme val="minor"/>
      </rPr>
      <t xml:space="preserve"> using Audit review Guide</t>
    </r>
  </si>
  <si>
    <r>
      <t>Two Steps: 1)</t>
    </r>
    <r>
      <rPr>
        <b/>
        <sz val="12"/>
        <color theme="1"/>
        <rFont val="Calibri"/>
        <family val="2"/>
        <scheme val="minor"/>
      </rPr>
      <t xml:space="preserve"> Check Questionfor HF Baseline Eligibility</t>
    </r>
    <r>
      <rPr>
        <sz val="12"/>
        <color theme="1"/>
        <rFont val="Calibri"/>
        <family val="2"/>
        <scheme val="minor"/>
      </rPr>
      <t>, Then 2)</t>
    </r>
    <r>
      <rPr>
        <b/>
        <sz val="12"/>
        <color theme="1"/>
        <rFont val="Calibri"/>
        <family val="2"/>
        <scheme val="minor"/>
      </rPr>
      <t xml:space="preserve"> Review Housing 1st Attachments-</t>
    </r>
    <r>
      <rPr>
        <sz val="12"/>
        <color theme="1"/>
        <rFont val="Calibri"/>
        <family val="2"/>
        <scheme val="minor"/>
      </rPr>
      <t xml:space="preserve"> Use Housing First Review Sheet</t>
    </r>
  </si>
  <si>
    <r>
      <t xml:space="preserve">Two Sections on Tool: </t>
    </r>
    <r>
      <rPr>
        <b/>
        <sz val="12"/>
        <color theme="1"/>
        <rFont val="Calibri"/>
        <family val="2"/>
        <scheme val="minor"/>
      </rPr>
      <t>NOFO Priorities</t>
    </r>
    <r>
      <rPr>
        <sz val="12"/>
        <color theme="1"/>
        <rFont val="Calibri"/>
        <family val="2"/>
        <scheme val="minor"/>
      </rPr>
      <t xml:space="preserve">;  </t>
    </r>
    <r>
      <rPr>
        <b/>
        <sz val="12"/>
        <color theme="1"/>
        <rFont val="Calibri"/>
        <family val="2"/>
        <scheme val="minor"/>
      </rPr>
      <t>Project Effectiveness</t>
    </r>
  </si>
  <si>
    <r>
      <t>A.</t>
    </r>
    <r>
      <rPr>
        <sz val="11"/>
        <color theme="1"/>
        <rFont val="Times New Roman"/>
        <family val="1"/>
      </rPr>
      <t xml:space="preserve"> </t>
    </r>
    <r>
      <rPr>
        <sz val="11"/>
        <color theme="1"/>
        <rFont val="Calibri"/>
        <family val="2"/>
        <scheme val="minor"/>
      </rPr>
      <t>Extent to which the applicant:</t>
    </r>
  </si>
  <si>
    <r>
      <t>1.</t>
    </r>
    <r>
      <rPr>
        <sz val="11"/>
        <color theme="1"/>
        <rFont val="Times New Roman"/>
        <family val="1"/>
      </rPr>
      <t xml:space="preserve"> </t>
    </r>
    <r>
      <rPr>
        <sz val="11"/>
        <color theme="1"/>
        <rFont val="Calibri"/>
        <family val="2"/>
        <scheme val="minor"/>
      </rPr>
      <t>Demonstrate understanding of the needs of the clients to be served.</t>
    </r>
  </si>
  <si>
    <r>
      <t>2.</t>
    </r>
    <r>
      <rPr>
        <sz val="11"/>
        <color theme="1"/>
        <rFont val="Times New Roman"/>
        <family val="1"/>
      </rPr>
      <t xml:space="preserve"> </t>
    </r>
    <r>
      <rPr>
        <sz val="11"/>
        <color theme="1"/>
        <rFont val="Calibri"/>
        <family val="2"/>
        <scheme val="minor"/>
      </rPr>
      <t>Demonstrate type, scale, and location of the housing fit the needs of the clients to be served</t>
    </r>
  </si>
  <si>
    <r>
      <t>3.</t>
    </r>
    <r>
      <rPr>
        <sz val="11"/>
        <color theme="1"/>
        <rFont val="Times New Roman"/>
        <family val="1"/>
      </rPr>
      <t xml:space="preserve"> </t>
    </r>
    <r>
      <rPr>
        <sz val="11"/>
        <color theme="1"/>
        <rFont val="Calibri"/>
        <family val="2"/>
        <scheme val="minor"/>
      </rPr>
      <t>Demonstrate type and scale of the all supportive services, regardless of funding source, meet the needs of the clients to be served.</t>
    </r>
  </si>
  <si>
    <r>
      <t>4.</t>
    </r>
    <r>
      <rPr>
        <sz val="11"/>
        <color theme="1"/>
        <rFont val="Times New Roman"/>
        <family val="1"/>
      </rPr>
      <t xml:space="preserve"> </t>
    </r>
    <r>
      <rPr>
        <sz val="11"/>
        <color theme="1"/>
        <rFont val="Calibri"/>
        <family val="2"/>
        <scheme val="minor"/>
      </rPr>
      <t>Demonstrate how clients will be assisted in obtaining and coordinating the provision of mainstream benefits</t>
    </r>
  </si>
  <si>
    <r>
      <rPr>
        <sz val="11"/>
        <color theme="1"/>
        <rFont val="Times New Roman"/>
        <family val="1"/>
      </rPr>
      <t xml:space="preserve">D.  </t>
    </r>
    <r>
      <rPr>
        <sz val="11"/>
        <color theme="1"/>
        <rFont val="Calibri"/>
        <family val="2"/>
        <scheme val="minor"/>
      </rPr>
      <t>Describe how clients will be assisted to increase employment and/or income and to maximize their ability to live independently.</t>
    </r>
  </si>
  <si>
    <t xml:space="preserve">Clear actions and supports + SOAR or SSI training = 3;  has 2 of the 3 actions liasted = 2; only lists mainstream services = 1 
</t>
  </si>
  <si>
    <t>Design of housing and services subtotal</t>
  </si>
  <si>
    <r>
      <rPr>
        <b/>
        <sz val="11"/>
        <color theme="1"/>
        <rFont val="Calibri"/>
        <family val="2"/>
        <scheme val="minor"/>
      </rPr>
      <t>A. Project is cost‐effective</t>
    </r>
    <r>
      <rPr>
        <sz val="11"/>
        <color theme="1"/>
        <rFont val="Calibri"/>
        <family val="2"/>
        <scheme val="minor"/>
      </rPr>
      <t xml:space="preserve"> ‐ comparing projected cost per person served to CoC average within project type</t>
    </r>
  </si>
  <si>
    <r>
      <t>1.</t>
    </r>
    <r>
      <rPr>
        <sz val="11"/>
        <color theme="1"/>
        <rFont val="Times New Roman"/>
        <family val="1"/>
      </rPr>
      <t xml:space="preserve"> </t>
    </r>
    <r>
      <rPr>
        <sz val="11"/>
        <color theme="1"/>
        <rFont val="Calibri"/>
        <family val="2"/>
        <scheme val="minor"/>
      </rPr>
      <t>Most recent audit found no exceptions to standard practices</t>
    </r>
  </si>
  <si>
    <r>
      <t>2.</t>
    </r>
    <r>
      <rPr>
        <sz val="11"/>
        <color theme="1"/>
        <rFont val="Times New Roman"/>
        <family val="1"/>
      </rPr>
      <t xml:space="preserve"> </t>
    </r>
    <r>
      <rPr>
        <sz val="11"/>
        <color theme="1"/>
        <rFont val="Calibri"/>
        <family val="2"/>
        <scheme val="minor"/>
      </rPr>
      <t>Most recent audit identified agency as ‘low risk’</t>
    </r>
  </si>
  <si>
    <t>B. Audit Review</t>
  </si>
  <si>
    <t xml:space="preserve">     Financial documents - Audit,  
ELOCCS
</t>
  </si>
  <si>
    <t>4. FINANCIAL                     20 points possible</t>
  </si>
  <si>
    <t xml:space="preserve">3. TIMELINESS                        8 points possible                            </t>
  </si>
  <si>
    <t>CoC Benefit and NOFO Priorities  Sub Total</t>
  </si>
  <si>
    <t>6. COC BENEFIT AND NOFO PRIORITIES     27 points possible</t>
  </si>
  <si>
    <t>E. System Need: (Board priority;Self-reallocation, fits Plan; 
area of geographic need, fills system gap )</t>
  </si>
  <si>
    <r>
      <t xml:space="preserve">NOTE: THE SPECIAL SECTION FOR DV IS </t>
    </r>
    <r>
      <rPr>
        <b/>
        <sz val="11"/>
        <color rgb="FFFF0000"/>
        <rFont val="Calibri"/>
        <family val="2"/>
        <scheme val="minor"/>
      </rPr>
      <t>USED AFTER THE INITIAL SCORING IS COMPLETE</t>
    </r>
    <r>
      <rPr>
        <b/>
        <sz val="11"/>
        <color theme="1"/>
        <rFont val="Calibri"/>
        <family val="2"/>
        <scheme val="minor"/>
      </rPr>
      <t>.  THIS SECTION RANKS THE NEW DV PROJECTS</t>
    </r>
  </si>
  <si>
    <t>CoC funding requested: Cost Effectiveness CALCULATION</t>
  </si>
  <si>
    <t xml:space="preserve">  5. PROJECT EFFECTIVENESS (planned)         15 points possible                          </t>
  </si>
  <si>
    <t>2. DESIGN OF HOUSING &amp; SERVICES               25 point possible</t>
  </si>
  <si>
    <t>1. EXPERIENCE                25 points possible</t>
  </si>
  <si>
    <t>Amount</t>
  </si>
  <si>
    <r>
      <rPr>
        <b/>
        <sz val="11"/>
        <rFont val="Calibri"/>
        <family val="2"/>
        <scheme val="minor"/>
      </rPr>
      <t>Experience</t>
    </r>
    <r>
      <rPr>
        <sz val="11"/>
        <rFont val="Calibri"/>
        <family val="2"/>
        <scheme val="minor"/>
      </rPr>
      <t xml:space="preserve"> in providing housing and services - regardless of funding source</t>
    </r>
  </si>
  <si>
    <r>
      <rPr>
        <b/>
        <sz val="11"/>
        <rFont val="Calibri"/>
        <family val="2"/>
        <scheme val="minor"/>
      </rPr>
      <t>Ensuring</t>
    </r>
    <r>
      <rPr>
        <sz val="11"/>
        <rFont val="Calibri"/>
        <family val="2"/>
        <scheme val="minor"/>
      </rPr>
      <t xml:space="preserve"> DV Survivor Safety: staff training; interior lighting; exterior safety &amp; security; private interview space,etc</t>
    </r>
  </si>
  <si>
    <r>
      <rPr>
        <b/>
        <sz val="11"/>
        <rFont val="Calibri"/>
        <family val="2"/>
        <scheme val="minor"/>
      </rPr>
      <t xml:space="preserve">Evaluating </t>
    </r>
    <r>
      <rPr>
        <sz val="11"/>
        <rFont val="Calibri"/>
        <family val="2"/>
        <scheme val="minor"/>
      </rPr>
      <t>Ability to Ensure DV Client Safety: Described process for evlauating satey (lethality assessment? Facility features?)</t>
    </r>
  </si>
  <si>
    <r>
      <rPr>
        <b/>
        <sz val="11"/>
        <rFont val="Calibri"/>
        <family val="2"/>
        <scheme val="minor"/>
      </rPr>
      <t>Implementation</t>
    </r>
    <r>
      <rPr>
        <sz val="11"/>
        <rFont val="Calibri"/>
        <family val="2"/>
        <scheme val="minor"/>
      </rPr>
      <t xml:space="preserve"> Plan for new project (not current program)</t>
    </r>
  </si>
  <si>
    <r>
      <rPr>
        <b/>
        <sz val="11"/>
        <rFont val="Calibri"/>
        <family val="2"/>
        <scheme val="minor"/>
      </rPr>
      <t>2023 RATE Of SUCCESS</t>
    </r>
    <r>
      <rPr>
        <sz val="11"/>
        <rFont val="Calibri"/>
        <family val="2"/>
        <scheme val="minor"/>
      </rPr>
      <t xml:space="preserve"> in housing placement 
Expanded question 1</t>
    </r>
  </si>
  <si>
    <t>Reviewer Notes</t>
  </si>
  <si>
    <t>Point
 Awarded</t>
  </si>
  <si>
    <t>Max Points 
Awarded</t>
  </si>
  <si>
    <t xml:space="preserve">
WHERE TO FIND INFORMATION 
</t>
  </si>
  <si>
    <t xml:space="preserve">
CONSIDERATIONS/ NOTES
</t>
  </si>
  <si>
    <t>&lt; 211.5 days</t>
  </si>
  <si>
    <t>Length of Stay (RRH should
 move quickly)</t>
  </si>
  <si>
    <t>Implemented action to address inequity 
(race, gender,disability)</t>
  </si>
  <si>
    <t>Integrates Health Leverage (Has MOU)</t>
  </si>
  <si>
    <t>Provides 25% or more Housing assistance from non -COC or ESG source (with evidence)</t>
  </si>
  <si>
    <t>Furthering Racial Equity - Service to underserved groups Implemented actions</t>
  </si>
  <si>
    <t>Serves High Need Populations (severe service need)</t>
  </si>
  <si>
    <t xml:space="preserve">Furthering Equity Report Form,
up to 1 point per action item met. </t>
  </si>
  <si>
    <t>Has Healthcare MOU , non CoC or ESG</t>
  </si>
  <si>
    <t xml:space="preserve">Provides 25% or more Housing assistance from non -COC or ESG source (with evidence). </t>
  </si>
  <si>
    <r>
      <t>Minimum new or increased</t>
    </r>
    <r>
      <rPr>
        <b/>
        <sz val="11"/>
        <color theme="4" tint="-0.249977111117893"/>
        <rFont val="Calibri"/>
        <family val="2"/>
        <scheme val="minor"/>
      </rPr>
      <t xml:space="preserve"> earned income </t>
    </r>
    <r>
      <rPr>
        <sz val="11"/>
        <color theme="4" tint="-0.249977111117893"/>
        <rFont val="Calibri"/>
        <family val="2"/>
        <scheme val="minor"/>
      </rPr>
      <t>for project leavers</t>
    </r>
  </si>
  <si>
    <r>
      <t xml:space="preserve">Minimum new or increased </t>
    </r>
    <r>
      <rPr>
        <b/>
        <sz val="11"/>
        <color theme="4" tint="-0.249977111117893"/>
        <rFont val="Calibri"/>
        <family val="2"/>
        <scheme val="minor"/>
      </rPr>
      <t>earned income</t>
    </r>
    <r>
      <rPr>
        <sz val="11"/>
        <color theme="4" tint="-0.249977111117893"/>
        <rFont val="Calibri"/>
        <family val="2"/>
        <scheme val="minor"/>
      </rPr>
      <t xml:space="preserve"> for project stayers</t>
    </r>
  </si>
  <si>
    <r>
      <t>Minimum new or increased</t>
    </r>
    <r>
      <rPr>
        <b/>
        <sz val="11"/>
        <color theme="4" tint="-0.249977111117893"/>
        <rFont val="Calibri"/>
        <family val="2"/>
        <scheme val="minor"/>
      </rPr>
      <t xml:space="preserve"> earned income</t>
    </r>
    <r>
      <rPr>
        <sz val="11"/>
        <color theme="4" tint="-0.249977111117893"/>
        <rFont val="Calibri"/>
        <family val="2"/>
        <scheme val="minor"/>
      </rPr>
      <t xml:space="preserve"> for project leavers</t>
    </r>
  </si>
  <si>
    <t>Serves High Need Populations (Severe Service needs)</t>
  </si>
  <si>
    <t>Has Healthcare MOU , non COC or ESG</t>
  </si>
  <si>
    <r>
      <t xml:space="preserve">Minimum new or increased </t>
    </r>
    <r>
      <rPr>
        <b/>
        <sz val="11"/>
        <color theme="4" tint="-0.249977111117893"/>
        <rFont val="Calibri"/>
        <family val="2"/>
        <scheme val="minor"/>
      </rPr>
      <t>earned income</t>
    </r>
    <r>
      <rPr>
        <sz val="11"/>
        <color theme="4" tint="-0.249977111117893"/>
        <rFont val="Calibri"/>
        <family val="2"/>
        <scheme val="minor"/>
      </rPr>
      <t xml:space="preserve"> for project leavers</t>
    </r>
  </si>
  <si>
    <r>
      <t>Minimum new or increased</t>
    </r>
    <r>
      <rPr>
        <b/>
        <sz val="11"/>
        <color theme="4" tint="-0.249977111117893"/>
        <rFont val="Calibri"/>
        <family val="2"/>
        <scheme val="minor"/>
      </rPr>
      <t xml:space="preserve"> earned income </t>
    </r>
    <r>
      <rPr>
        <sz val="11"/>
        <color theme="4" tint="-0.249977111117893"/>
        <rFont val="Calibri"/>
        <family val="2"/>
        <scheme val="minor"/>
      </rPr>
      <t>for project stayers</t>
    </r>
  </si>
  <si>
    <r>
      <t xml:space="preserve">Minimum new or increased </t>
    </r>
    <r>
      <rPr>
        <b/>
        <sz val="11"/>
        <color theme="4" tint="-0.249977111117893"/>
        <rFont val="Calibri"/>
        <family val="2"/>
        <scheme val="minor"/>
      </rPr>
      <t>earned</t>
    </r>
    <r>
      <rPr>
        <sz val="11"/>
        <color theme="4" tint="-0.249977111117893"/>
        <rFont val="Calibri"/>
        <family val="2"/>
        <scheme val="minor"/>
      </rPr>
      <t xml:space="preserve"> income for project leavers</t>
    </r>
  </si>
  <si>
    <r>
      <t xml:space="preserve">Minimum new or increased </t>
    </r>
    <r>
      <rPr>
        <b/>
        <sz val="11"/>
        <color theme="4" tint="-0.249977111117893"/>
        <rFont val="Calibri"/>
        <family val="2"/>
        <scheme val="minor"/>
      </rPr>
      <t>earned</t>
    </r>
    <r>
      <rPr>
        <sz val="11"/>
        <color theme="4" tint="-0.249977111117893"/>
        <rFont val="Calibri"/>
        <family val="2"/>
        <scheme val="minor"/>
      </rPr>
      <t xml:space="preserve"> income for project stayers</t>
    </r>
  </si>
  <si>
    <t>Minimum percent of participants with 2 or more disabilities (Severe Service needs)</t>
  </si>
  <si>
    <t>Provides 25% Housing assistance from non -COC or ESG source (with evidence)</t>
  </si>
  <si>
    <t>Length of Stay (Quickly Move)</t>
  </si>
  <si>
    <t>Minimum percent of participants with 2 or more disabilities (Severe Service Needs)</t>
  </si>
  <si>
    <t>PIP Benchmark</t>
  </si>
  <si>
    <t xml:space="preserve"> PIP Benchmark points</t>
  </si>
  <si>
    <t>Maximum Points</t>
  </si>
  <si>
    <t>Points 
Awarded</t>
  </si>
  <si>
    <t>Partial Benchmark 2 
(50-99%)</t>
  </si>
  <si>
    <r>
      <t>C.</t>
    </r>
    <r>
      <rPr>
        <sz val="11"/>
        <color theme="1"/>
        <rFont val="Times New Roman"/>
        <family val="1"/>
      </rPr>
      <t xml:space="preserve">  Project </t>
    </r>
    <r>
      <rPr>
        <sz val="11"/>
        <color theme="1"/>
        <rFont val="Calibri"/>
        <family val="2"/>
        <scheme val="minor"/>
      </rPr>
      <t>Budget costs are reasonable, allocable, and allowable</t>
    </r>
  </si>
  <si>
    <t>D. Provides evidence of 25% match for all costs except leasing.</t>
  </si>
  <si>
    <t>Use unit &amp; bed numbers from section 4B in the application compared with Total HUD request amount from Summary Budget.</t>
  </si>
  <si>
    <t>Number of Beds/ Clients Proposed (Section 4B. 2.2b) of application)</t>
  </si>
  <si>
    <t>Total HUD Funds Requested (does not include match)</t>
  </si>
  <si>
    <t>Summary budget - HUD request row.</t>
  </si>
  <si>
    <r>
      <t xml:space="preserve">Consider what the project is bringing in from other public and private resources. </t>
    </r>
    <r>
      <rPr>
        <b/>
        <sz val="11"/>
        <color theme="1"/>
        <rFont val="Calibri"/>
        <family val="2"/>
        <scheme val="minor"/>
      </rPr>
      <t>This can be used to adjust ranking, or as a tie breaker.</t>
    </r>
  </si>
  <si>
    <t>Number of Units Proposed (section 4B- 2.2a) of application)</t>
  </si>
  <si>
    <t>Amount of private funding (non-governmental).</t>
  </si>
  <si>
    <t>COST EFFECTIVENESS CALCULATION RESULTS</t>
  </si>
  <si>
    <t>TOTAL MATCH</t>
  </si>
  <si>
    <t>Totals</t>
  </si>
  <si>
    <t xml:space="preserve">Enter  the result of calculation: divide HUD request H75 by Total Beds H74.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</si>
</sst>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4" tint="-0.249977111117893"/>
      <name val="Calibri"/>
      <family val="2"/>
      <scheme val="minor"/>
    </font>
    <font>
      <u/>
      <sz val="11"/>
      <color theme="10"/>
      <name val="Calibri"/>
      <family val="2"/>
      <scheme val="minor"/>
    </font>
    <font>
      <sz val="11"/>
      <color rgb="FF000000"/>
      <name val="Calibri"/>
      <family val="2"/>
      <scheme val="minor"/>
    </font>
    <font>
      <b/>
      <sz val="22"/>
      <color rgb="FFFFC000"/>
      <name val="Calibri"/>
      <family val="2"/>
      <scheme val="minor"/>
    </font>
    <font>
      <sz val="11"/>
      <color theme="1"/>
      <name val="Arial Narrow"/>
      <family val="2"/>
    </font>
    <font>
      <sz val="11"/>
      <color theme="0"/>
      <name val="Arial Narrow"/>
      <family val="2"/>
    </font>
    <font>
      <b/>
      <sz val="11"/>
      <color theme="0"/>
      <name val="Arial Narrow"/>
      <family val="2"/>
    </font>
    <font>
      <b/>
      <sz val="16"/>
      <color theme="0"/>
      <name val="Arial"/>
      <family val="2"/>
    </font>
    <font>
      <u/>
      <sz val="11"/>
      <color theme="0"/>
      <name val="Calibri"/>
      <family val="2"/>
      <scheme val="minor"/>
    </font>
    <font>
      <i/>
      <sz val="10"/>
      <color theme="0" tint="-0.499984740745262"/>
      <name val="Calibri"/>
      <family val="2"/>
      <scheme val="minor"/>
    </font>
    <font>
      <b/>
      <i/>
      <sz val="10"/>
      <color theme="0" tint="-0.499984740745262"/>
      <name val="Calibri"/>
      <family val="2"/>
      <scheme val="minor"/>
    </font>
    <font>
      <sz val="11"/>
      <name val="Calibri"/>
      <family val="2"/>
      <scheme val="minor"/>
    </font>
    <font>
      <b/>
      <i/>
      <sz val="11"/>
      <color theme="0" tint="-0.499984740745262"/>
      <name val="Calibri"/>
      <family val="2"/>
      <scheme val="minor"/>
    </font>
    <font>
      <i/>
      <sz val="8"/>
      <color theme="0" tint="-0.249977111117893"/>
      <name val="Calibri"/>
      <family val="2"/>
      <scheme val="minor"/>
    </font>
    <font>
      <b/>
      <u/>
      <sz val="11"/>
      <color theme="1"/>
      <name val="Calibri"/>
      <family val="2"/>
      <scheme val="minor"/>
    </font>
    <font>
      <b/>
      <sz val="11"/>
      <color rgb="FF000000"/>
      <name val="Calibri"/>
      <family val="2"/>
      <scheme val="minor"/>
    </font>
    <font>
      <i/>
      <sz val="11"/>
      <color theme="1"/>
      <name val="Calibri"/>
      <family val="2"/>
      <scheme val="minor"/>
    </font>
    <font>
      <i/>
      <sz val="11"/>
      <color theme="0" tint="-0.499984740745262"/>
      <name val="Calibri"/>
      <family val="2"/>
      <scheme val="minor"/>
    </font>
    <font>
      <sz val="8"/>
      <color rgb="FF000000"/>
      <name val="Tahoma"/>
      <family val="2"/>
    </font>
    <font>
      <sz val="11"/>
      <color rgb="FF000000"/>
      <name val="Calibri"/>
      <family val="2"/>
    </font>
    <font>
      <b/>
      <sz val="10"/>
      <color theme="1"/>
      <name val="Calibri"/>
      <family val="2"/>
      <scheme val="minor"/>
    </font>
    <font>
      <sz val="10"/>
      <color theme="1"/>
      <name val="Calibri"/>
      <family val="2"/>
      <scheme val="minor"/>
    </font>
    <font>
      <b/>
      <i/>
      <sz val="11"/>
      <color theme="1"/>
      <name val="Calibri"/>
      <family val="2"/>
      <scheme val="minor"/>
    </font>
    <font>
      <b/>
      <sz val="11"/>
      <color rgb="FFFF0000"/>
      <name val="Calibri"/>
      <family val="2"/>
      <scheme val="minor"/>
    </font>
    <font>
      <sz val="8"/>
      <color rgb="FF333333"/>
      <name val="Verdana"/>
      <family val="2"/>
    </font>
    <font>
      <sz val="12"/>
      <color theme="1"/>
      <name val="Times New Roman"/>
      <family val="1"/>
    </font>
    <font>
      <b/>
      <sz val="12"/>
      <color theme="1"/>
      <name val="Times New Roman"/>
      <family val="1"/>
    </font>
    <font>
      <sz val="9"/>
      <color indexed="81"/>
      <name val="Tahoma"/>
      <family val="2"/>
    </font>
    <font>
      <b/>
      <sz val="9"/>
      <color indexed="81"/>
      <name val="Tahoma"/>
      <family val="2"/>
    </font>
    <font>
      <i/>
      <sz val="11"/>
      <color rgb="FFFF0000"/>
      <name val="Calibri"/>
      <family val="2"/>
      <scheme val="minor"/>
    </font>
    <font>
      <b/>
      <sz val="11"/>
      <color rgb="FF000000"/>
      <name val="Times New Roman"/>
      <family val="1"/>
    </font>
    <font>
      <b/>
      <sz val="11"/>
      <color theme="1"/>
      <name val="Calibri"/>
      <family val="2"/>
    </font>
    <font>
      <sz val="10"/>
      <color rgb="FF000000"/>
      <name val="Times New Roman"/>
      <family val="1"/>
    </font>
    <font>
      <sz val="11"/>
      <color theme="1"/>
      <name val="Calibri"/>
      <family val="2"/>
    </font>
    <font>
      <b/>
      <sz val="11"/>
      <color rgb="FFFF0000"/>
      <name val="Calibri"/>
      <family val="2"/>
    </font>
    <font>
      <sz val="10"/>
      <color rgb="FFFF0000"/>
      <name val="Times New Roman"/>
      <family val="1"/>
    </font>
    <font>
      <b/>
      <sz val="11"/>
      <color rgb="FF000000"/>
      <name val="Calibri"/>
      <family val="2"/>
    </font>
    <font>
      <b/>
      <sz val="10"/>
      <color rgb="FF000000"/>
      <name val="Times New Roman"/>
      <family val="1"/>
    </font>
    <font>
      <sz val="10"/>
      <color theme="1"/>
      <name val="Times New Roman"/>
      <family val="1"/>
    </font>
    <font>
      <b/>
      <sz val="8"/>
      <color theme="1"/>
      <name val="Calibri"/>
      <family val="2"/>
      <scheme val="minor"/>
    </font>
    <font>
      <sz val="12"/>
      <color theme="1"/>
      <name val="Calibri"/>
      <family val="2"/>
      <scheme val="minor"/>
    </font>
    <font>
      <b/>
      <sz val="12"/>
      <color theme="1"/>
      <name val="Calibri"/>
      <family val="2"/>
      <scheme val="minor"/>
    </font>
    <font>
      <b/>
      <i/>
      <sz val="11"/>
      <color theme="1"/>
      <name val="Times New Roman"/>
      <family val="1"/>
    </font>
    <font>
      <sz val="11"/>
      <color theme="1"/>
      <name val="Times New Roman"/>
      <family val="1"/>
    </font>
    <font>
      <b/>
      <sz val="14"/>
      <color rgb="FFFF0000"/>
      <name val="Calibri"/>
      <family val="2"/>
      <scheme val="minor"/>
    </font>
    <font>
      <b/>
      <sz val="11"/>
      <name val="Calibri"/>
      <family val="2"/>
      <scheme val="minor"/>
    </font>
    <font>
      <b/>
      <sz val="14"/>
      <color theme="1"/>
      <name val="Calibri"/>
      <family val="2"/>
      <scheme val="minor"/>
    </font>
    <font>
      <b/>
      <sz val="11"/>
      <color theme="4" tint="-0.249977111117893"/>
      <name val="Calibri"/>
      <family val="2"/>
      <scheme val="minor"/>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357DAD"/>
        <bgColor indexed="64"/>
      </patternFill>
    </fill>
    <fill>
      <gradientFill>
        <stop position="0">
          <color rgb="FF357DAD"/>
        </stop>
        <stop position="1">
          <color theme="3" tint="-0.49803155613879818"/>
        </stop>
      </gradientFill>
    </fill>
    <fill>
      <patternFill patternType="solid">
        <fgColor theme="0"/>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BDAF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DFEBDA"/>
        <bgColor rgb="FFDFEBDA"/>
      </patternFill>
    </fill>
    <fill>
      <patternFill patternType="solid">
        <fgColor theme="0"/>
        <bgColor theme="0"/>
      </patternFill>
    </fill>
    <fill>
      <patternFill patternType="solid">
        <fgColor rgb="FFEAF1DD"/>
        <bgColor rgb="FFEAF1DD"/>
      </patternFill>
    </fill>
    <fill>
      <patternFill patternType="solid">
        <fgColor rgb="FFDBE5F1"/>
        <bgColor rgb="FFDBE5F1"/>
      </patternFill>
    </fill>
    <fill>
      <patternFill patternType="solid">
        <fgColor rgb="FFDAEEF3"/>
        <bgColor rgb="FFDAEEF3"/>
      </patternFill>
    </fill>
    <fill>
      <patternFill patternType="solid">
        <fgColor rgb="FFE5DFEC"/>
        <bgColor rgb="FFE5DFEC"/>
      </patternFill>
    </fill>
    <fill>
      <patternFill patternType="solid">
        <fgColor rgb="FFFFEFCC"/>
        <bgColor rgb="FFFFEFCC"/>
      </patternFill>
    </fill>
    <fill>
      <patternFill patternType="solid">
        <fgColor rgb="FFDDD9C3"/>
        <bgColor rgb="FFDDD9C3"/>
      </patternFill>
    </fill>
    <fill>
      <patternFill patternType="solid">
        <fgColor rgb="FFDDEBF6"/>
        <bgColor rgb="FFDDEBF6"/>
      </patternFill>
    </fill>
    <fill>
      <patternFill patternType="solid">
        <fgColor rgb="FFFFFF00"/>
        <bgColor rgb="FFFFFF00"/>
      </patternFill>
    </fill>
    <fill>
      <patternFill patternType="solid">
        <fgColor rgb="FFF2DBDB"/>
        <bgColor rgb="FFF2DBDB"/>
      </patternFill>
    </fill>
    <fill>
      <patternFill patternType="solid">
        <fgColor rgb="FFFDE9D9"/>
        <bgColor rgb="FFFDE9D9"/>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39997558519241921"/>
        <bgColor theme="4" tint="0.79998168889431442"/>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dotted">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style="thin">
        <color rgb="FF7F7F7F"/>
      </top>
      <bottom/>
      <diagonal/>
    </border>
    <border>
      <left style="thin">
        <color rgb="FF7F7F7F"/>
      </left>
      <right/>
      <top/>
      <bottom style="thin">
        <color rgb="FF7F7F7F"/>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7F7F7F"/>
      </left>
      <right/>
      <top style="thin">
        <color rgb="FF7F7F7F"/>
      </top>
      <bottom style="thin">
        <color rgb="FF7F7F7F"/>
      </bottom>
      <diagonal/>
    </border>
    <border>
      <left/>
      <right/>
      <top style="thin">
        <color rgb="FF7F7F7F"/>
      </top>
      <bottom/>
      <diagonal/>
    </border>
    <border>
      <left/>
      <right style="thin">
        <color rgb="FF7F7F7F"/>
      </right>
      <top/>
      <bottom style="thin">
        <color rgb="FF7F7F7F"/>
      </bottom>
      <diagonal/>
    </border>
    <border>
      <left style="thin">
        <color rgb="FF000000"/>
      </left>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applyNumberFormat="0" applyFill="0" applyBorder="0" applyAlignment="0" applyProtection="0"/>
    <xf numFmtId="9" fontId="1" fillId="0" borderId="0" applyFont="0" applyFill="0" applyBorder="0" applyAlignment="0" applyProtection="0"/>
  </cellStyleXfs>
  <cellXfs count="613">
    <xf numFmtId="0" fontId="0" fillId="0" borderId="0" xfId="0"/>
    <xf numFmtId="0" fontId="0" fillId="0" borderId="0" xfId="0" applyAlignment="1">
      <alignment horizontal="center"/>
    </xf>
    <xf numFmtId="0" fontId="17" fillId="0" borderId="0" xfId="0" applyFont="1"/>
    <xf numFmtId="0" fontId="21" fillId="39" borderId="0" xfId="0" applyFont="1" applyFill="1"/>
    <xf numFmtId="0" fontId="0" fillId="39" borderId="0" xfId="0" applyFill="1"/>
    <xf numFmtId="0" fontId="17" fillId="39" borderId="0" xfId="0" applyFont="1" applyFill="1"/>
    <xf numFmtId="0" fontId="22" fillId="39" borderId="0" xfId="0" applyFont="1" applyFill="1"/>
    <xf numFmtId="0" fontId="23" fillId="39" borderId="0" xfId="0" applyFont="1" applyFill="1"/>
    <xf numFmtId="0" fontId="23" fillId="41" borderId="0" xfId="0" applyFont="1" applyFill="1"/>
    <xf numFmtId="0" fontId="24" fillId="39" borderId="0" xfId="0" applyFont="1" applyFill="1" applyAlignment="1">
      <alignment vertical="top"/>
    </xf>
    <xf numFmtId="0" fontId="19" fillId="0" borderId="0" xfId="42"/>
    <xf numFmtId="0" fontId="26" fillId="0" borderId="0" xfId="42" applyFont="1" applyFill="1" applyAlignment="1">
      <alignment horizontal="center" vertical="center"/>
    </xf>
    <xf numFmtId="0" fontId="0" fillId="0" borderId="0" xfId="0" applyAlignment="1">
      <alignment horizontal="right"/>
    </xf>
    <xf numFmtId="0" fontId="0" fillId="0" borderId="10" xfId="0" applyBorder="1" applyProtection="1">
      <protection locked="0"/>
    </xf>
    <xf numFmtId="0" fontId="27" fillId="0" borderId="0" xfId="0" applyFont="1" applyAlignment="1">
      <alignment horizontal="left" vertical="top" indent="1"/>
    </xf>
    <xf numFmtId="0" fontId="27" fillId="0" borderId="0" xfId="0" applyFont="1" applyAlignment="1">
      <alignment vertical="top" wrapText="1"/>
    </xf>
    <xf numFmtId="0" fontId="0" fillId="0" borderId="10" xfId="0" applyBorder="1"/>
    <xf numFmtId="0" fontId="0" fillId="0" borderId="10" xfId="0" applyBorder="1" applyAlignment="1">
      <alignment horizontal="center"/>
    </xf>
    <xf numFmtId="0" fontId="31" fillId="0" borderId="0" xfId="0" applyFont="1" applyAlignment="1">
      <alignment vertical="top" wrapText="1"/>
    </xf>
    <xf numFmtId="0" fontId="17" fillId="0" borderId="0" xfId="0" applyFont="1" applyAlignment="1">
      <alignment wrapText="1"/>
    </xf>
    <xf numFmtId="0" fontId="16" fillId="43" borderId="17" xfId="0" applyFont="1" applyFill="1" applyBorder="1" applyAlignment="1">
      <alignment horizontal="center" wrapText="1"/>
    </xf>
    <xf numFmtId="0" fontId="16" fillId="43" borderId="18" xfId="0" applyFont="1" applyFill="1" applyBorder="1" applyAlignment="1">
      <alignment horizontal="center" wrapText="1"/>
    </xf>
    <xf numFmtId="0" fontId="0" fillId="0" borderId="0" xfId="0" applyAlignment="1">
      <alignment wrapText="1"/>
    </xf>
    <xf numFmtId="0" fontId="16" fillId="0" borderId="0" xfId="0" applyFont="1" applyAlignment="1">
      <alignment horizontal="center"/>
    </xf>
    <xf numFmtId="0" fontId="0" fillId="0" borderId="0" xfId="0" applyAlignment="1">
      <alignment vertical="top" wrapText="1"/>
    </xf>
    <xf numFmtId="0" fontId="16" fillId="36" borderId="0" xfId="0" applyFont="1" applyFill="1"/>
    <xf numFmtId="0" fontId="32" fillId="36" borderId="0" xfId="0" applyFont="1" applyFill="1"/>
    <xf numFmtId="0" fontId="0" fillId="44" borderId="19" xfId="0" applyFill="1" applyBorder="1" applyAlignment="1" applyProtection="1">
      <alignment horizontal="center" vertical="center"/>
      <protection locked="0"/>
    </xf>
    <xf numFmtId="0" fontId="20" fillId="0" borderId="0" xfId="0" applyFont="1" applyAlignment="1">
      <alignment horizontal="left" vertical="center" wrapText="1"/>
    </xf>
    <xf numFmtId="0" fontId="29" fillId="0" borderId="0" xfId="0" applyFont="1"/>
    <xf numFmtId="0" fontId="0" fillId="44" borderId="20" xfId="0" applyFill="1" applyBorder="1" applyAlignment="1" applyProtection="1">
      <alignment horizontal="center" vertical="center"/>
      <protection locked="0"/>
    </xf>
    <xf numFmtId="0" fontId="0" fillId="0" borderId="0" xfId="0" applyAlignment="1">
      <alignment horizontal="left" wrapText="1"/>
    </xf>
    <xf numFmtId="0" fontId="0" fillId="0" borderId="0" xfId="0" applyAlignment="1">
      <alignment horizontal="left" vertical="center" wrapText="1"/>
    </xf>
    <xf numFmtId="0" fontId="0" fillId="0" borderId="0" xfId="0" applyAlignment="1">
      <alignment horizontal="left" wrapText="1" indent="3"/>
    </xf>
    <xf numFmtId="0" fontId="17" fillId="0" borderId="0" xfId="0" applyFont="1" applyAlignment="1">
      <alignment vertical="center"/>
    </xf>
    <xf numFmtId="0" fontId="0" fillId="0" borderId="0" xfId="0" applyAlignment="1">
      <alignment vertical="center"/>
    </xf>
    <xf numFmtId="0" fontId="35" fillId="0" borderId="0" xfId="0" applyFont="1" applyAlignment="1">
      <alignment vertical="center" wrapText="1"/>
    </xf>
    <xf numFmtId="0" fontId="16" fillId="0" borderId="0" xfId="0" applyFont="1" applyAlignment="1">
      <alignment horizontal="center" vertical="center"/>
    </xf>
    <xf numFmtId="0" fontId="0" fillId="0" borderId="21" xfId="0" applyBorder="1"/>
    <xf numFmtId="0" fontId="20" fillId="0" borderId="21" xfId="0" applyFont="1" applyBorder="1" applyAlignment="1">
      <alignment horizontal="left" vertical="center" wrapText="1"/>
    </xf>
    <xf numFmtId="0" fontId="0" fillId="43" borderId="19" xfId="0" applyFill="1" applyBorder="1" applyAlignment="1" applyProtection="1">
      <alignment horizontal="center" vertical="center"/>
      <protection locked="0"/>
    </xf>
    <xf numFmtId="0" fontId="20" fillId="0" borderId="21" xfId="0" applyFont="1" applyBorder="1" applyAlignment="1">
      <alignment vertical="center"/>
    </xf>
    <xf numFmtId="0" fontId="20" fillId="0" borderId="21" xfId="0" applyFont="1" applyBorder="1" applyAlignment="1">
      <alignment vertical="center" wrapText="1"/>
    </xf>
    <xf numFmtId="0" fontId="0" fillId="0" borderId="21" xfId="0" applyBorder="1" applyAlignment="1">
      <alignment vertical="center"/>
    </xf>
    <xf numFmtId="0" fontId="16" fillId="45" borderId="0" xfId="0" applyFont="1" applyFill="1"/>
    <xf numFmtId="0" fontId="0" fillId="0" borderId="19" xfId="0" applyBorder="1"/>
    <xf numFmtId="0" fontId="0" fillId="0" borderId="17" xfId="0" applyBorder="1"/>
    <xf numFmtId="0" fontId="16" fillId="41" borderId="22" xfId="0" applyFont="1" applyFill="1" applyBorder="1" applyAlignment="1">
      <alignment horizontal="center"/>
    </xf>
    <xf numFmtId="0" fontId="16" fillId="41" borderId="10" xfId="0" applyFont="1" applyFill="1" applyBorder="1" applyAlignment="1">
      <alignment horizontal="center"/>
    </xf>
    <xf numFmtId="0" fontId="0" fillId="41" borderId="0" xfId="0" applyFill="1"/>
    <xf numFmtId="0" fontId="39" fillId="41" borderId="0" xfId="0" applyFont="1" applyFill="1" applyAlignment="1">
      <alignment horizontal="center"/>
    </xf>
    <xf numFmtId="0" fontId="16" fillId="34" borderId="19" xfId="0" applyFont="1" applyFill="1" applyBorder="1"/>
    <xf numFmtId="0" fontId="38" fillId="34" borderId="19" xfId="0" applyFont="1" applyFill="1" applyBorder="1" applyAlignment="1">
      <alignment horizontal="center"/>
    </xf>
    <xf numFmtId="0" fontId="38" fillId="38" borderId="19" xfId="0" applyFont="1" applyFill="1" applyBorder="1"/>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0" fontId="0" fillId="0" borderId="28" xfId="0" applyBorder="1" applyAlignment="1">
      <alignment horizontal="center" vertical="center"/>
    </xf>
    <xf numFmtId="0" fontId="0" fillId="0" borderId="28" xfId="0" applyBorder="1" applyAlignment="1">
      <alignment horizontal="center"/>
    </xf>
    <xf numFmtId="0" fontId="0" fillId="35" borderId="28" xfId="0" applyFill="1" applyBorder="1"/>
    <xf numFmtId="0" fontId="0" fillId="33" borderId="28" xfId="0" applyFill="1" applyBorder="1" applyAlignment="1">
      <alignment vertical="center"/>
    </xf>
    <xf numFmtId="0" fontId="0" fillId="33" borderId="28" xfId="0" applyFill="1" applyBorder="1" applyAlignment="1">
      <alignment vertical="center" wrapText="1"/>
    </xf>
    <xf numFmtId="0" fontId="0" fillId="0" borderId="28" xfId="0" applyBorder="1"/>
    <xf numFmtId="0" fontId="0" fillId="0" borderId="28" xfId="0" applyBorder="1" applyAlignment="1">
      <alignment vertical="center"/>
    </xf>
    <xf numFmtId="0" fontId="16" fillId="0" borderId="0" xfId="0" applyFont="1"/>
    <xf numFmtId="0" fontId="9" fillId="33" borderId="28" xfId="9" applyFill="1" applyBorder="1" applyAlignment="1">
      <alignment vertical="center"/>
    </xf>
    <xf numFmtId="0" fontId="9" fillId="33" borderId="28" xfId="9" applyFill="1" applyBorder="1" applyAlignment="1">
      <alignment vertical="center" wrapText="1"/>
    </xf>
    <xf numFmtId="0" fontId="0" fillId="41" borderId="0" xfId="0" applyFill="1" applyAlignment="1">
      <alignment vertical="center"/>
    </xf>
    <xf numFmtId="0" fontId="0" fillId="37" borderId="28" xfId="0" applyFill="1" applyBorder="1" applyAlignment="1">
      <alignment vertical="center"/>
    </xf>
    <xf numFmtId="0" fontId="0" fillId="37" borderId="28" xfId="0" applyFill="1" applyBorder="1" applyAlignment="1">
      <alignment vertical="center" wrapText="1"/>
    </xf>
    <xf numFmtId="0" fontId="0" fillId="33" borderId="28" xfId="15" applyFont="1" applyFill="1" applyBorder="1" applyAlignment="1">
      <alignment vertical="center"/>
    </xf>
    <xf numFmtId="0" fontId="0" fillId="33" borderId="28" xfId="15" applyFont="1" applyFill="1" applyBorder="1" applyAlignment="1">
      <alignment vertical="center" wrapText="1"/>
    </xf>
    <xf numFmtId="0" fontId="0" fillId="35" borderId="28" xfId="0" applyFill="1" applyBorder="1" applyAlignment="1">
      <alignment vertical="center"/>
    </xf>
    <xf numFmtId="0" fontId="0" fillId="35" borderId="28" xfId="0" applyFill="1" applyBorder="1" applyAlignment="1">
      <alignment vertical="center" wrapText="1"/>
    </xf>
    <xf numFmtId="0" fontId="0" fillId="49" borderId="28" xfId="0" applyFill="1" applyBorder="1" applyAlignment="1">
      <alignment vertical="center"/>
    </xf>
    <xf numFmtId="0" fontId="0" fillId="49" borderId="28" xfId="0" applyFill="1" applyBorder="1" applyAlignment="1">
      <alignment vertical="center" wrapText="1"/>
    </xf>
    <xf numFmtId="0" fontId="0" fillId="35" borderId="28" xfId="0" applyFill="1" applyBorder="1" applyAlignment="1">
      <alignment horizontal="center"/>
    </xf>
    <xf numFmtId="0" fontId="0" fillId="33" borderId="28" xfId="0" applyFill="1" applyBorder="1" applyAlignment="1">
      <alignment horizontal="center" vertical="center"/>
    </xf>
    <xf numFmtId="0" fontId="0" fillId="35" borderId="28" xfId="0" applyFill="1" applyBorder="1" applyAlignment="1">
      <alignment wrapText="1"/>
    </xf>
    <xf numFmtId="0" fontId="9" fillId="34" borderId="30" xfId="9" applyFill="1" applyBorder="1" applyAlignment="1">
      <alignment wrapText="1"/>
    </xf>
    <xf numFmtId="0" fontId="9" fillId="33" borderId="31" xfId="9" applyFill="1" applyBorder="1" applyAlignment="1">
      <alignment wrapText="1"/>
    </xf>
    <xf numFmtId="0" fontId="1" fillId="34" borderId="28" xfId="40" applyFill="1" applyBorder="1" applyAlignment="1">
      <alignment wrapText="1"/>
    </xf>
    <xf numFmtId="0" fontId="1" fillId="34" borderId="28" xfId="40" applyFill="1" applyBorder="1"/>
    <xf numFmtId="0" fontId="0" fillId="34" borderId="28" xfId="40" applyFont="1" applyFill="1" applyBorder="1"/>
    <xf numFmtId="0" fontId="0" fillId="34" borderId="28" xfId="0" applyFill="1" applyBorder="1" applyAlignment="1">
      <alignment horizontal="right" wrapText="1"/>
    </xf>
    <xf numFmtId="0" fontId="0" fillId="34" borderId="28" xfId="0" applyFill="1" applyBorder="1"/>
    <xf numFmtId="0" fontId="0" fillId="33" borderId="28" xfId="15" applyFont="1" applyFill="1" applyBorder="1" applyAlignment="1">
      <alignment horizontal="center" vertical="center"/>
    </xf>
    <xf numFmtId="0" fontId="0" fillId="49" borderId="28" xfId="0" applyFill="1" applyBorder="1" applyAlignment="1">
      <alignment horizontal="center" vertical="center"/>
    </xf>
    <xf numFmtId="0" fontId="0" fillId="34" borderId="28" xfId="0" applyFill="1" applyBorder="1" applyAlignment="1">
      <alignment horizontal="center"/>
    </xf>
    <xf numFmtId="0" fontId="9" fillId="34" borderId="28" xfId="9" applyFill="1" applyBorder="1"/>
    <xf numFmtId="0" fontId="16" fillId="45" borderId="0" xfId="0" applyFont="1" applyFill="1" applyAlignment="1">
      <alignment horizontal="center"/>
    </xf>
    <xf numFmtId="0" fontId="0" fillId="34" borderId="28" xfId="0" applyFill="1" applyBorder="1" applyAlignment="1">
      <alignment wrapText="1"/>
    </xf>
    <xf numFmtId="0" fontId="42" fillId="0" borderId="0" xfId="0" applyFont="1"/>
    <xf numFmtId="0" fontId="0" fillId="35" borderId="28" xfId="0" applyFill="1" applyBorder="1" applyAlignment="1">
      <alignment horizontal="center" vertical="center"/>
    </xf>
    <xf numFmtId="0" fontId="16" fillId="45" borderId="0" xfId="0" applyFont="1" applyFill="1" applyAlignment="1">
      <alignment wrapText="1"/>
    </xf>
    <xf numFmtId="0" fontId="0" fillId="35" borderId="0" xfId="0" applyFill="1" applyAlignment="1">
      <alignment vertical="center" wrapText="1"/>
    </xf>
    <xf numFmtId="0" fontId="0" fillId="34" borderId="28" xfId="0" applyFill="1" applyBorder="1" applyAlignment="1">
      <alignment vertical="center"/>
    </xf>
    <xf numFmtId="0" fontId="0" fillId="34" borderId="28" xfId="0" applyFill="1" applyBorder="1" applyAlignment="1">
      <alignment vertical="center" wrapText="1"/>
    </xf>
    <xf numFmtId="0" fontId="0" fillId="34" borderId="28" xfId="40" applyFont="1" applyFill="1" applyBorder="1" applyAlignment="1">
      <alignment vertical="center"/>
    </xf>
    <xf numFmtId="0" fontId="9" fillId="33" borderId="31" xfId="9" applyFill="1" applyBorder="1" applyAlignment="1">
      <alignment horizontal="center" vertical="center"/>
    </xf>
    <xf numFmtId="0" fontId="0" fillId="49" borderId="28" xfId="0" applyFill="1" applyBorder="1" applyAlignment="1">
      <alignment horizontal="center"/>
    </xf>
    <xf numFmtId="0" fontId="1" fillId="34" borderId="28" xfId="40" applyFill="1" applyBorder="1" applyAlignment="1">
      <alignment horizontal="center" vertical="center" wrapText="1"/>
    </xf>
    <xf numFmtId="0" fontId="0" fillId="34" borderId="28" xfId="0" applyFill="1" applyBorder="1" applyAlignment="1">
      <alignment horizontal="center" vertical="center"/>
    </xf>
    <xf numFmtId="0" fontId="9" fillId="34" borderId="28" xfId="9" applyFill="1" applyBorder="1" applyAlignment="1">
      <alignment vertical="center"/>
    </xf>
    <xf numFmtId="0" fontId="43" fillId="0" borderId="28" xfId="0" applyFont="1" applyBorder="1" applyAlignment="1">
      <alignment vertical="center"/>
    </xf>
    <xf numFmtId="0" fontId="0" fillId="41" borderId="28" xfId="0" applyFill="1" applyBorder="1"/>
    <xf numFmtId="0" fontId="0" fillId="0" borderId="28" xfId="0" applyBorder="1" applyAlignment="1">
      <alignment horizontal="center" vertical="center" wrapText="1"/>
    </xf>
    <xf numFmtId="0" fontId="0" fillId="0" borderId="28" xfId="0" applyBorder="1" applyAlignment="1">
      <alignment wrapText="1"/>
    </xf>
    <xf numFmtId="0" fontId="0" fillId="0" borderId="28" xfId="0" applyBorder="1" applyAlignment="1">
      <alignment vertical="center" wrapText="1"/>
    </xf>
    <xf numFmtId="0" fontId="0" fillId="0" borderId="24" xfId="0" applyBorder="1" applyAlignment="1">
      <alignment horizontal="center" vertical="center"/>
    </xf>
    <xf numFmtId="0" fontId="0" fillId="0" borderId="24" xfId="0" applyBorder="1" applyAlignment="1">
      <alignment horizontal="center"/>
    </xf>
    <xf numFmtId="0" fontId="40" fillId="0" borderId="28" xfId="0" applyFont="1" applyBorder="1"/>
    <xf numFmtId="0" fontId="16" fillId="0" borderId="28" xfId="0" applyFont="1" applyBorder="1" applyAlignment="1">
      <alignment vertical="center" wrapText="1"/>
    </xf>
    <xf numFmtId="0" fontId="0" fillId="0" borderId="28" xfId="0" applyBorder="1" applyAlignment="1">
      <alignment horizontal="center" wrapText="1"/>
    </xf>
    <xf numFmtId="0" fontId="0" fillId="45" borderId="28" xfId="0" applyFill="1" applyBorder="1"/>
    <xf numFmtId="0" fontId="16" fillId="46" borderId="28" xfId="0" applyFont="1" applyFill="1" applyBorder="1" applyAlignment="1">
      <alignment horizontal="center" vertical="center"/>
    </xf>
    <xf numFmtId="0" fontId="0" fillId="0" borderId="0" xfId="0" applyAlignment="1">
      <alignment horizontal="center" wrapText="1"/>
    </xf>
    <xf numFmtId="0" fontId="0" fillId="41" borderId="28" xfId="0" applyFill="1" applyBorder="1" applyAlignment="1">
      <alignment horizontal="center" vertical="center"/>
    </xf>
    <xf numFmtId="0" fontId="9" fillId="33" borderId="28" xfId="9" applyFill="1" applyBorder="1" applyAlignment="1">
      <alignment horizontal="center" vertical="center"/>
    </xf>
    <xf numFmtId="0" fontId="0" fillId="37" borderId="28" xfId="0" applyFill="1" applyBorder="1" applyAlignment="1">
      <alignment horizontal="center" vertical="center"/>
    </xf>
    <xf numFmtId="0" fontId="0" fillId="35" borderId="28" xfId="0" applyFill="1" applyBorder="1" applyAlignment="1">
      <alignment horizontal="center" vertical="center" wrapText="1"/>
    </xf>
    <xf numFmtId="0" fontId="9" fillId="33" borderId="28" xfId="9" applyFill="1" applyBorder="1" applyAlignment="1">
      <alignment horizontal="center" vertical="center" wrapText="1"/>
    </xf>
    <xf numFmtId="0" fontId="0" fillId="33" borderId="28" xfId="0" applyFill="1" applyBorder="1" applyAlignment="1">
      <alignment horizontal="center" vertical="center" wrapText="1"/>
    </xf>
    <xf numFmtId="9" fontId="0" fillId="37" borderId="28" xfId="0" applyNumberFormat="1" applyFill="1" applyBorder="1" applyAlignment="1">
      <alignment horizontal="center" vertical="center" wrapText="1"/>
    </xf>
    <xf numFmtId="9" fontId="0" fillId="37" borderId="28" xfId="0" applyNumberFormat="1" applyFill="1" applyBorder="1" applyAlignment="1">
      <alignment horizontal="center" vertical="center"/>
    </xf>
    <xf numFmtId="0" fontId="0" fillId="49" borderId="28" xfId="0" quotePrefix="1" applyFill="1" applyBorder="1" applyAlignment="1">
      <alignment horizontal="center" vertical="center" wrapText="1"/>
    </xf>
    <xf numFmtId="0" fontId="0" fillId="49" borderId="28" xfId="0" applyFill="1" applyBorder="1" applyAlignment="1">
      <alignment horizontal="center" vertical="center" wrapText="1"/>
    </xf>
    <xf numFmtId="0" fontId="0" fillId="33" borderId="28" xfId="15" applyFont="1" applyFill="1" applyBorder="1" applyAlignment="1">
      <alignment horizontal="center" vertical="center" wrapText="1"/>
    </xf>
    <xf numFmtId="0" fontId="41" fillId="33" borderId="28" xfId="15" applyFont="1" applyFill="1" applyBorder="1" applyAlignment="1">
      <alignment horizontal="center" vertical="center"/>
    </xf>
    <xf numFmtId="9" fontId="0" fillId="49" borderId="28" xfId="0" applyNumberFormat="1" applyFill="1" applyBorder="1" applyAlignment="1">
      <alignment horizontal="center" vertical="center"/>
    </xf>
    <xf numFmtId="9" fontId="0" fillId="49" borderId="28" xfId="43" applyFont="1" applyFill="1" applyBorder="1" applyAlignment="1">
      <alignment horizontal="center" vertical="center"/>
    </xf>
    <xf numFmtId="0" fontId="0" fillId="35" borderId="28" xfId="0" applyFill="1" applyBorder="1" applyAlignment="1">
      <alignment horizontal="center" wrapText="1"/>
    </xf>
    <xf numFmtId="0" fontId="1" fillId="34" borderId="28" xfId="40" applyFill="1" applyBorder="1" applyAlignment="1">
      <alignment horizontal="center" wrapText="1"/>
    </xf>
    <xf numFmtId="0" fontId="0" fillId="34" borderId="28" xfId="0" applyFill="1" applyBorder="1" applyAlignment="1">
      <alignment horizontal="center" wrapText="1"/>
    </xf>
    <xf numFmtId="0" fontId="1" fillId="34" borderId="28" xfId="40" applyFill="1" applyBorder="1" applyAlignment="1">
      <alignment horizontal="center"/>
    </xf>
    <xf numFmtId="0" fontId="41" fillId="34" borderId="28" xfId="40" applyFont="1" applyFill="1" applyBorder="1" applyAlignment="1">
      <alignment horizontal="center"/>
    </xf>
    <xf numFmtId="0" fontId="41" fillId="34" borderId="28" xfId="0" applyFont="1" applyFill="1" applyBorder="1" applyAlignment="1">
      <alignment horizontal="center"/>
    </xf>
    <xf numFmtId="0" fontId="0" fillId="35" borderId="24" xfId="0" applyFill="1" applyBorder="1" applyAlignment="1">
      <alignment horizontal="center" vertical="center"/>
    </xf>
    <xf numFmtId="0" fontId="41" fillId="34" borderId="28" xfId="42" applyFont="1" applyFill="1" applyBorder="1" applyAlignment="1">
      <alignment horizontal="center"/>
    </xf>
    <xf numFmtId="0" fontId="41" fillId="34" borderId="28" xfId="9" applyFont="1" applyFill="1" applyBorder="1" applyAlignment="1">
      <alignment horizontal="center"/>
    </xf>
    <xf numFmtId="0" fontId="41" fillId="33" borderId="28" xfId="15" applyFont="1" applyFill="1" applyBorder="1" applyAlignment="1">
      <alignment horizontal="center" vertical="center" wrapText="1"/>
    </xf>
    <xf numFmtId="0" fontId="9" fillId="33" borderId="31" xfId="9" applyFill="1" applyBorder="1" applyAlignment="1">
      <alignment horizontal="center" vertical="center" wrapText="1"/>
    </xf>
    <xf numFmtId="0" fontId="41" fillId="34" borderId="28" xfId="40" applyFont="1" applyFill="1" applyBorder="1" applyAlignment="1">
      <alignment horizontal="center" vertical="center"/>
    </xf>
    <xf numFmtId="9" fontId="41" fillId="34" borderId="28" xfId="40" applyNumberFormat="1" applyFont="1" applyFill="1" applyBorder="1" applyAlignment="1">
      <alignment horizontal="center"/>
    </xf>
    <xf numFmtId="0" fontId="9" fillId="34" borderId="32" xfId="9" applyFill="1" applyBorder="1" applyAlignment="1">
      <alignment horizontal="center"/>
    </xf>
    <xf numFmtId="0" fontId="9" fillId="34" borderId="28" xfId="9" applyFill="1" applyBorder="1" applyAlignment="1">
      <alignment horizontal="center" vertical="center"/>
    </xf>
    <xf numFmtId="9" fontId="41" fillId="34" borderId="28" xfId="9" applyNumberFormat="1" applyFont="1" applyFill="1" applyBorder="1" applyAlignment="1">
      <alignment horizontal="center"/>
    </xf>
    <xf numFmtId="0" fontId="9" fillId="33" borderId="28" xfId="9" applyFill="1" applyBorder="1" applyAlignment="1">
      <alignment horizontal="center" wrapText="1"/>
    </xf>
    <xf numFmtId="0" fontId="1" fillId="34" borderId="24" xfId="40" applyFill="1" applyBorder="1" applyAlignment="1">
      <alignment horizontal="center"/>
    </xf>
    <xf numFmtId="0" fontId="0" fillId="34" borderId="24" xfId="0" applyFill="1" applyBorder="1" applyAlignment="1">
      <alignment horizontal="center"/>
    </xf>
    <xf numFmtId="0" fontId="9" fillId="33" borderId="33" xfId="9" applyFill="1" applyBorder="1" applyAlignment="1">
      <alignment horizontal="center"/>
    </xf>
    <xf numFmtId="0" fontId="9" fillId="34" borderId="28" xfId="9" applyFill="1" applyBorder="1" applyAlignment="1">
      <alignment horizontal="center"/>
    </xf>
    <xf numFmtId="0" fontId="1" fillId="34" borderId="28" xfId="40" applyFill="1" applyBorder="1" applyAlignment="1">
      <alignment horizontal="center" vertical="center"/>
    </xf>
    <xf numFmtId="0" fontId="9" fillId="34" borderId="28" xfId="9" applyFill="1" applyBorder="1" applyAlignment="1">
      <alignment horizontal="center" wrapText="1"/>
    </xf>
    <xf numFmtId="0" fontId="0" fillId="34" borderId="28" xfId="0" applyFill="1" applyBorder="1" applyAlignment="1">
      <alignment horizontal="center" vertical="center" wrapText="1"/>
    </xf>
    <xf numFmtId="0" fontId="41" fillId="0" borderId="0" xfId="0" applyFont="1"/>
    <xf numFmtId="0" fontId="14" fillId="0" borderId="0" xfId="0" applyFont="1" applyAlignment="1">
      <alignment horizontal="center"/>
    </xf>
    <xf numFmtId="0" fontId="0" fillId="0" borderId="0" xfId="0" applyAlignment="1">
      <alignment vertical="center" wrapText="1"/>
    </xf>
    <xf numFmtId="0" fontId="0" fillId="0" borderId="0" xfId="0" applyAlignment="1">
      <alignment horizontal="left" vertical="top"/>
    </xf>
    <xf numFmtId="0" fontId="49" fillId="51" borderId="35" xfId="0" applyFont="1" applyFill="1" applyBorder="1" applyAlignment="1">
      <alignment horizontal="left" vertical="top" wrapText="1"/>
    </xf>
    <xf numFmtId="0" fontId="50" fillId="0" borderId="0" xfId="0" applyFont="1" applyAlignment="1">
      <alignment horizontal="left" vertical="top"/>
    </xf>
    <xf numFmtId="0" fontId="51" fillId="52" borderId="35" xfId="0" applyFont="1" applyFill="1" applyBorder="1" applyAlignment="1">
      <alignment horizontal="left" vertical="top" wrapText="1"/>
    </xf>
    <xf numFmtId="1" fontId="37" fillId="0" borderId="35" xfId="0" applyNumberFormat="1" applyFont="1" applyBorder="1" applyAlignment="1">
      <alignment horizontal="center" vertical="top" shrinkToFit="1"/>
    </xf>
    <xf numFmtId="0" fontId="51" fillId="0" borderId="35" xfId="0" applyFont="1" applyBorder="1" applyAlignment="1">
      <alignment horizontal="left" vertical="top" wrapText="1"/>
    </xf>
    <xf numFmtId="0" fontId="49" fillId="53" borderId="35" xfId="0" applyFont="1" applyFill="1" applyBorder="1" applyAlignment="1">
      <alignment horizontal="left" vertical="top" wrapText="1"/>
    </xf>
    <xf numFmtId="0" fontId="52" fillId="52" borderId="35" xfId="0" applyFont="1" applyFill="1" applyBorder="1" applyAlignment="1">
      <alignment horizontal="left" vertical="top" wrapText="1"/>
    </xf>
    <xf numFmtId="0" fontId="53" fillId="52" borderId="0" xfId="0" applyFont="1" applyFill="1" applyAlignment="1">
      <alignment horizontal="left" vertical="top"/>
    </xf>
    <xf numFmtId="0" fontId="49" fillId="54" borderId="35" xfId="0" applyFont="1" applyFill="1" applyBorder="1" applyAlignment="1">
      <alignment horizontal="left" vertical="top" wrapText="1"/>
    </xf>
    <xf numFmtId="0" fontId="50" fillId="52" borderId="0" xfId="0" applyFont="1" applyFill="1" applyAlignment="1">
      <alignment horizontal="left" vertical="top"/>
    </xf>
    <xf numFmtId="1" fontId="37" fillId="52" borderId="35" xfId="0" applyNumberFormat="1" applyFont="1" applyFill="1" applyBorder="1" applyAlignment="1">
      <alignment horizontal="center" vertical="top" shrinkToFit="1"/>
    </xf>
    <xf numFmtId="0" fontId="49" fillId="55" borderId="35" xfId="0" applyFont="1" applyFill="1" applyBorder="1" applyAlignment="1">
      <alignment horizontal="left" vertical="top" wrapText="1"/>
    </xf>
    <xf numFmtId="0" fontId="49" fillId="52" borderId="35" xfId="0" applyFont="1" applyFill="1" applyBorder="1" applyAlignment="1">
      <alignment horizontal="left" vertical="top" wrapText="1"/>
    </xf>
    <xf numFmtId="1" fontId="54" fillId="52" borderId="35" xfId="0" applyNumberFormat="1" applyFont="1" applyFill="1" applyBorder="1" applyAlignment="1">
      <alignment horizontal="center" vertical="top" shrinkToFit="1"/>
    </xf>
    <xf numFmtId="0" fontId="49" fillId="56" borderId="34" xfId="0" applyFont="1" applyFill="1" applyBorder="1" applyAlignment="1">
      <alignment horizontal="left" vertical="top" wrapText="1"/>
    </xf>
    <xf numFmtId="1" fontId="54" fillId="56" borderId="35" xfId="0" applyNumberFormat="1" applyFont="1" applyFill="1" applyBorder="1" applyAlignment="1">
      <alignment horizontal="center" vertical="top" shrinkToFit="1"/>
    </xf>
    <xf numFmtId="0" fontId="51" fillId="52" borderId="34" xfId="0" applyFont="1" applyFill="1" applyBorder="1" applyAlignment="1">
      <alignment horizontal="left" vertical="top" wrapText="1"/>
    </xf>
    <xf numFmtId="0" fontId="51" fillId="0" borderId="34" xfId="0" applyFont="1" applyBorder="1" applyAlignment="1">
      <alignment horizontal="left" vertical="top" wrapText="1"/>
    </xf>
    <xf numFmtId="0" fontId="49" fillId="57" borderId="35" xfId="0" applyFont="1" applyFill="1" applyBorder="1" applyAlignment="1">
      <alignment horizontal="left" vertical="top" wrapText="1"/>
    </xf>
    <xf numFmtId="0" fontId="50" fillId="0" borderId="35" xfId="0" applyFont="1" applyBorder="1" applyAlignment="1">
      <alignment horizontal="left" wrapText="1"/>
    </xf>
    <xf numFmtId="1" fontId="37" fillId="54" borderId="35" xfId="0" applyNumberFormat="1" applyFont="1" applyFill="1" applyBorder="1" applyAlignment="1">
      <alignment horizontal="center" vertical="top" shrinkToFit="1"/>
    </xf>
    <xf numFmtId="0" fontId="50" fillId="0" borderId="35" xfId="0" applyFont="1" applyBorder="1" applyAlignment="1">
      <alignment horizontal="center" wrapText="1"/>
    </xf>
    <xf numFmtId="0" fontId="49" fillId="59" borderId="35" xfId="0" applyFont="1" applyFill="1" applyBorder="1" applyAlignment="1">
      <alignment horizontal="left" vertical="top" wrapText="1"/>
    </xf>
    <xf numFmtId="0" fontId="49" fillId="58" borderId="35" xfId="0" applyFont="1" applyFill="1" applyBorder="1" applyAlignment="1">
      <alignment horizontal="left" vertical="top" wrapText="1"/>
    </xf>
    <xf numFmtId="0" fontId="49" fillId="60" borderId="35" xfId="0" applyFont="1" applyFill="1" applyBorder="1" applyAlignment="1">
      <alignment horizontal="left" vertical="top" wrapText="1"/>
    </xf>
    <xf numFmtId="0" fontId="49" fillId="51" borderId="36" xfId="0" applyFont="1" applyFill="1" applyBorder="1" applyAlignment="1">
      <alignment horizontal="left" vertical="top" wrapText="1"/>
    </xf>
    <xf numFmtId="1" fontId="37" fillId="0" borderId="34" xfId="0" applyNumberFormat="1" applyFont="1" applyBorder="1" applyAlignment="1">
      <alignment horizontal="center" vertical="top" shrinkToFit="1"/>
    </xf>
    <xf numFmtId="1" fontId="54" fillId="53" borderId="34" xfId="0" applyNumberFormat="1" applyFont="1" applyFill="1" applyBorder="1" applyAlignment="1">
      <alignment horizontal="center" vertical="top" shrinkToFit="1"/>
    </xf>
    <xf numFmtId="1" fontId="54" fillId="52" borderId="34" xfId="0" applyNumberFormat="1" applyFont="1" applyFill="1" applyBorder="1" applyAlignment="1">
      <alignment horizontal="center" vertical="top" shrinkToFit="1"/>
    </xf>
    <xf numFmtId="1" fontId="54" fillId="54" borderId="34" xfId="0" applyNumberFormat="1" applyFont="1" applyFill="1" applyBorder="1" applyAlignment="1">
      <alignment horizontal="center" vertical="top" shrinkToFit="1"/>
    </xf>
    <xf numFmtId="1" fontId="37" fillId="52" borderId="34" xfId="0" applyNumberFormat="1" applyFont="1" applyFill="1" applyBorder="1" applyAlignment="1">
      <alignment horizontal="center" vertical="top" shrinkToFit="1"/>
    </xf>
    <xf numFmtId="1" fontId="54" fillId="55" borderId="34" xfId="0" applyNumberFormat="1" applyFont="1" applyFill="1" applyBorder="1" applyAlignment="1">
      <alignment horizontal="center" vertical="top" shrinkToFit="1"/>
    </xf>
    <xf numFmtId="0" fontId="50" fillId="57" borderId="34" xfId="0" applyFont="1" applyFill="1" applyBorder="1" applyAlignment="1">
      <alignment horizontal="left" wrapText="1"/>
    </xf>
    <xf numFmtId="1" fontId="55" fillId="57" borderId="34" xfId="0" applyNumberFormat="1" applyFont="1" applyFill="1" applyBorder="1" applyAlignment="1">
      <alignment horizontal="center" wrapText="1"/>
    </xf>
    <xf numFmtId="0" fontId="50" fillId="0" borderId="34" xfId="0" applyFont="1" applyBorder="1" applyAlignment="1">
      <alignment horizontal="left" wrapText="1"/>
    </xf>
    <xf numFmtId="0" fontId="49" fillId="52" borderId="34" xfId="0" applyFont="1" applyFill="1" applyBorder="1" applyAlignment="1">
      <alignment horizontal="left" vertical="top" wrapText="1"/>
    </xf>
    <xf numFmtId="1" fontId="37" fillId="52" borderId="0" xfId="0" applyNumberFormat="1" applyFont="1" applyFill="1" applyAlignment="1">
      <alignment horizontal="center" vertical="top" shrinkToFit="1"/>
    </xf>
    <xf numFmtId="0" fontId="51" fillId="52" borderId="0" xfId="0" applyFont="1" applyFill="1" applyAlignment="1">
      <alignment horizontal="left" vertical="top" wrapText="1"/>
    </xf>
    <xf numFmtId="0" fontId="49" fillId="54" borderId="34" xfId="0" applyFont="1" applyFill="1" applyBorder="1" applyAlignment="1">
      <alignment horizontal="left" vertical="top" wrapText="1"/>
    </xf>
    <xf numFmtId="0" fontId="50" fillId="0" borderId="37" xfId="0" applyFont="1" applyBorder="1" applyAlignment="1">
      <alignment horizontal="center" wrapText="1"/>
    </xf>
    <xf numFmtId="1" fontId="54" fillId="59" borderId="34" xfId="0" applyNumberFormat="1" applyFont="1" applyFill="1" applyBorder="1" applyAlignment="1">
      <alignment horizontal="center" vertical="top" shrinkToFit="1"/>
    </xf>
    <xf numFmtId="1" fontId="54" fillId="60" borderId="34" xfId="0" applyNumberFormat="1" applyFont="1" applyFill="1" applyBorder="1" applyAlignment="1">
      <alignment horizontal="center" vertical="top" shrinkToFit="1"/>
    </xf>
    <xf numFmtId="0" fontId="51" fillId="52" borderId="34" xfId="0" applyFont="1" applyFill="1" applyBorder="1" applyAlignment="1">
      <alignment horizontal="center" vertical="top" wrapText="1"/>
    </xf>
    <xf numFmtId="0" fontId="49" fillId="61" borderId="35" xfId="0" applyFont="1" applyFill="1" applyBorder="1" applyAlignment="1">
      <alignment horizontal="left" vertical="top" wrapText="1"/>
    </xf>
    <xf numFmtId="1" fontId="54" fillId="61" borderId="34" xfId="0" applyNumberFormat="1" applyFont="1" applyFill="1" applyBorder="1" applyAlignment="1">
      <alignment horizontal="center" vertical="top" shrinkToFit="1"/>
    </xf>
    <xf numFmtId="0" fontId="49" fillId="56" borderId="35" xfId="0" applyFont="1" applyFill="1" applyBorder="1" applyAlignment="1">
      <alignment horizontal="left" vertical="top" wrapText="1"/>
    </xf>
    <xf numFmtId="1" fontId="54" fillId="56" borderId="38" xfId="0" applyNumberFormat="1" applyFont="1" applyFill="1" applyBorder="1" applyAlignment="1">
      <alignment horizontal="center" vertical="top" shrinkToFit="1"/>
    </xf>
    <xf numFmtId="0" fontId="50" fillId="52" borderId="34" xfId="0" applyFont="1" applyFill="1" applyBorder="1" applyAlignment="1">
      <alignment horizontal="center" vertical="top"/>
    </xf>
    <xf numFmtId="1" fontId="37" fillId="52" borderId="37" xfId="0" applyNumberFormat="1" applyFont="1" applyFill="1" applyBorder="1" applyAlignment="1">
      <alignment horizontal="center" vertical="top" shrinkToFit="1"/>
    </xf>
    <xf numFmtId="1" fontId="54" fillId="56" borderId="34" xfId="0" applyNumberFormat="1" applyFont="1" applyFill="1" applyBorder="1" applyAlignment="1">
      <alignment horizontal="center" vertical="top" shrinkToFit="1"/>
    </xf>
    <xf numFmtId="0" fontId="49" fillId="62" borderId="35" xfId="0" applyFont="1" applyFill="1" applyBorder="1" applyAlignment="1">
      <alignment horizontal="left" vertical="top" wrapText="1"/>
    </xf>
    <xf numFmtId="1" fontId="54" fillId="62" borderId="34" xfId="0" applyNumberFormat="1" applyFont="1" applyFill="1" applyBorder="1" applyAlignment="1">
      <alignment horizontal="center" vertical="top" shrinkToFit="1"/>
    </xf>
    <xf numFmtId="0" fontId="37" fillId="0" borderId="0" xfId="0" applyFont="1" applyAlignment="1">
      <alignment horizontal="left" vertical="top" wrapText="1"/>
    </xf>
    <xf numFmtId="1" fontId="37" fillId="0" borderId="38" xfId="0" applyNumberFormat="1" applyFont="1" applyBorder="1" applyAlignment="1">
      <alignment horizontal="center" vertical="top" shrinkToFit="1"/>
    </xf>
    <xf numFmtId="0" fontId="49" fillId="62" borderId="34" xfId="0" applyFont="1" applyFill="1" applyBorder="1" applyAlignment="1">
      <alignment horizontal="left" vertical="top" wrapText="1"/>
    </xf>
    <xf numFmtId="1" fontId="55" fillId="62" borderId="34" xfId="0" applyNumberFormat="1" applyFont="1" applyFill="1" applyBorder="1" applyAlignment="1">
      <alignment horizontal="center" vertical="top"/>
    </xf>
    <xf numFmtId="1" fontId="37" fillId="54" borderId="34" xfId="0" applyNumberFormat="1" applyFont="1" applyFill="1" applyBorder="1" applyAlignment="1">
      <alignment horizontal="center" vertical="top" shrinkToFit="1"/>
    </xf>
    <xf numFmtId="0" fontId="50" fillId="0" borderId="34" xfId="0" applyFont="1" applyBorder="1" applyAlignment="1">
      <alignment horizontal="center" wrapText="1"/>
    </xf>
    <xf numFmtId="0" fontId="37" fillId="0" borderId="34" xfId="0" applyFont="1" applyBorder="1" applyAlignment="1">
      <alignment horizontal="center" wrapText="1"/>
    </xf>
    <xf numFmtId="0" fontId="14" fillId="0" borderId="28" xfId="0" applyFont="1" applyBorder="1"/>
    <xf numFmtId="0" fontId="41" fillId="45" borderId="0" xfId="0" applyFont="1" applyFill="1"/>
    <xf numFmtId="0" fontId="16" fillId="41" borderId="11" xfId="0" applyFont="1" applyFill="1" applyBorder="1" applyAlignment="1">
      <alignment horizontal="left"/>
    </xf>
    <xf numFmtId="0" fontId="0" fillId="47" borderId="28" xfId="0" applyFill="1" applyBorder="1"/>
    <xf numFmtId="0" fontId="0" fillId="63" borderId="28" xfId="0" applyFill="1" applyBorder="1"/>
    <xf numFmtId="0" fontId="0" fillId="64" borderId="28" xfId="0" applyFill="1" applyBorder="1"/>
    <xf numFmtId="0" fontId="39" fillId="0" borderId="28" xfId="0" applyFont="1" applyBorder="1" applyAlignment="1">
      <alignment horizontal="left" vertical="top" wrapText="1"/>
    </xf>
    <xf numFmtId="0" fontId="0" fillId="41" borderId="27" xfId="0" applyFill="1" applyBorder="1" applyAlignment="1">
      <alignment horizontal="center"/>
    </xf>
    <xf numFmtId="9" fontId="41" fillId="33" borderId="28" xfId="15" applyNumberFormat="1" applyFont="1" applyFill="1" applyBorder="1" applyAlignment="1">
      <alignment horizontal="center" vertical="center"/>
    </xf>
    <xf numFmtId="9" fontId="41" fillId="34" borderId="28" xfId="0" applyNumberFormat="1" applyFont="1" applyFill="1" applyBorder="1" applyAlignment="1">
      <alignment horizontal="center"/>
    </xf>
    <xf numFmtId="0" fontId="16" fillId="0" borderId="0" xfId="0" applyFont="1" applyFill="1" applyAlignment="1">
      <alignment horizontal="center"/>
    </xf>
    <xf numFmtId="0" fontId="0" fillId="0" borderId="28" xfId="0" applyFill="1" applyBorder="1" applyAlignment="1">
      <alignment vertical="center" wrapText="1"/>
    </xf>
    <xf numFmtId="0" fontId="29" fillId="0" borderId="28" xfId="0" applyFont="1" applyFill="1" applyBorder="1" applyAlignment="1">
      <alignment horizontal="center" vertical="center" wrapText="1"/>
    </xf>
    <xf numFmtId="0" fontId="0" fillId="0" borderId="28" xfId="0" applyFill="1" applyBorder="1" applyAlignment="1">
      <alignment wrapText="1"/>
    </xf>
    <xf numFmtId="0" fontId="40" fillId="0" borderId="28" xfId="0" applyFont="1" applyBorder="1" applyAlignment="1">
      <alignment horizontal="center" vertical="center" wrapText="1"/>
    </xf>
    <xf numFmtId="0" fontId="58" fillId="0" borderId="28" xfId="0" applyFont="1" applyBorder="1" applyAlignment="1">
      <alignment horizontal="center" vertical="center"/>
    </xf>
    <xf numFmtId="0" fontId="58" fillId="0" borderId="28" xfId="0" applyFont="1" applyBorder="1" applyAlignment="1">
      <alignment vertical="center" wrapText="1"/>
    </xf>
    <xf numFmtId="0" fontId="58" fillId="0" borderId="28" xfId="0" applyFont="1" applyBorder="1" applyAlignment="1">
      <alignment vertical="center"/>
    </xf>
    <xf numFmtId="0" fontId="58" fillId="0" borderId="28" xfId="0" applyFont="1" applyBorder="1" applyAlignment="1">
      <alignment horizontal="center" vertical="center" wrapText="1"/>
    </xf>
    <xf numFmtId="0" fontId="0" fillId="0" borderId="28" xfId="0" applyFont="1" applyBorder="1" applyAlignment="1">
      <alignment horizontal="center" vertical="center"/>
    </xf>
    <xf numFmtId="0" fontId="60" fillId="36" borderId="24" xfId="0" applyFont="1" applyFill="1" applyBorder="1" applyAlignment="1">
      <alignment horizontal="center" vertical="center"/>
    </xf>
    <xf numFmtId="0" fontId="60" fillId="36" borderId="25" xfId="0" applyFont="1" applyFill="1" applyBorder="1" applyAlignment="1">
      <alignment horizontal="center" vertical="center"/>
    </xf>
    <xf numFmtId="0" fontId="60" fillId="36" borderId="26" xfId="0" applyFont="1" applyFill="1" applyBorder="1" applyAlignment="1">
      <alignment horizontal="center" vertical="center"/>
    </xf>
    <xf numFmtId="0" fontId="0" fillId="36" borderId="28" xfId="0" applyFont="1" applyFill="1" applyBorder="1" applyAlignment="1">
      <alignment horizontal="center"/>
    </xf>
    <xf numFmtId="0" fontId="0" fillId="0" borderId="0" xfId="0" applyFont="1"/>
    <xf numFmtId="0" fontId="0" fillId="0" borderId="28" xfId="0" applyFont="1" applyBorder="1" applyAlignment="1">
      <alignment wrapText="1"/>
    </xf>
    <xf numFmtId="0" fontId="0" fillId="0" borderId="28" xfId="0" applyFont="1" applyBorder="1"/>
    <xf numFmtId="0" fontId="0" fillId="0" borderId="28" xfId="0" applyFont="1" applyBorder="1" applyAlignment="1">
      <alignment horizontal="center"/>
    </xf>
    <xf numFmtId="0" fontId="0" fillId="0" borderId="0" xfId="0" applyFont="1" applyAlignment="1">
      <alignment horizontal="center"/>
    </xf>
    <xf numFmtId="0" fontId="0" fillId="0" borderId="28" xfId="0" applyBorder="1" applyAlignment="1">
      <alignment horizontal="left" vertical="center"/>
    </xf>
    <xf numFmtId="0" fontId="16" fillId="64" borderId="28" xfId="0" applyFont="1" applyFill="1" applyBorder="1" applyAlignment="1">
      <alignment horizontal="center" vertical="center"/>
    </xf>
    <xf numFmtId="0" fontId="16" fillId="46" borderId="28" xfId="0" applyFont="1" applyFill="1" applyBorder="1" applyAlignment="1">
      <alignment horizontal="center"/>
    </xf>
    <xf numFmtId="0" fontId="0" fillId="35" borderId="28" xfId="0" applyFont="1" applyFill="1" applyBorder="1"/>
    <xf numFmtId="0" fontId="0" fillId="41" borderId="28" xfId="0" applyFill="1" applyBorder="1" applyAlignment="1">
      <alignment horizontal="center" wrapText="1"/>
    </xf>
    <xf numFmtId="0" fontId="0" fillId="0" borderId="28" xfId="0" applyFont="1" applyBorder="1" applyAlignment="1">
      <alignment horizontal="left" vertical="top"/>
    </xf>
    <xf numFmtId="0" fontId="0" fillId="64" borderId="28" xfId="0" applyFill="1" applyBorder="1" applyAlignment="1">
      <alignment horizontal="center"/>
    </xf>
    <xf numFmtId="0" fontId="0" fillId="63" borderId="28" xfId="0" applyFill="1" applyBorder="1" applyAlignment="1">
      <alignment horizontal="center" vertical="center"/>
    </xf>
    <xf numFmtId="0" fontId="0" fillId="0" borderId="26" xfId="0" applyBorder="1" applyAlignment="1">
      <alignment horizontal="center" vertical="center" wrapText="1"/>
    </xf>
    <xf numFmtId="0" fontId="0" fillId="0" borderId="26" xfId="0" applyBorder="1" applyAlignment="1">
      <alignment horizontal="center" wrapText="1"/>
    </xf>
    <xf numFmtId="0" fontId="16" fillId="46" borderId="26" xfId="0" applyFont="1" applyFill="1" applyBorder="1" applyAlignment="1">
      <alignment horizontal="center"/>
    </xf>
    <xf numFmtId="0" fontId="0" fillId="0" borderId="26" xfId="0" applyBorder="1" applyAlignment="1">
      <alignment horizontal="center"/>
    </xf>
    <xf numFmtId="0" fontId="0" fillId="41" borderId="26" xfId="0" applyFill="1" applyBorder="1" applyAlignment="1">
      <alignment horizontal="center" wrapText="1"/>
    </xf>
    <xf numFmtId="0" fontId="0" fillId="41" borderId="26" xfId="0" applyFill="1" applyBorder="1"/>
    <xf numFmtId="0" fontId="0" fillId="0" borderId="26" xfId="0" applyBorder="1"/>
    <xf numFmtId="0" fontId="0" fillId="46" borderId="29" xfId="0" applyFont="1" applyFill="1" applyBorder="1" applyAlignment="1">
      <alignment horizontal="center"/>
    </xf>
    <xf numFmtId="0" fontId="0" fillId="50" borderId="28" xfId="0" applyFill="1" applyBorder="1"/>
    <xf numFmtId="0" fontId="0" fillId="50" borderId="28" xfId="0" applyFill="1" applyBorder="1" applyAlignment="1">
      <alignment horizontal="center"/>
    </xf>
    <xf numFmtId="0" fontId="0" fillId="37" borderId="28" xfId="0" applyFill="1" applyBorder="1"/>
    <xf numFmtId="0" fontId="0" fillId="0" borderId="26" xfId="0" applyFont="1" applyBorder="1" applyAlignment="1">
      <alignment wrapText="1"/>
    </xf>
    <xf numFmtId="0" fontId="0" fillId="0" borderId="28" xfId="0" applyFont="1" applyBorder="1" applyAlignment="1">
      <alignment horizontal="center" wrapText="1"/>
    </xf>
    <xf numFmtId="0" fontId="0" fillId="47" borderId="28" xfId="0" applyFill="1" applyBorder="1" applyAlignment="1">
      <alignment horizontal="center"/>
    </xf>
    <xf numFmtId="0" fontId="59" fillId="45" borderId="28" xfId="0" applyFont="1" applyFill="1" applyBorder="1" applyAlignment="1">
      <alignment horizontal="center"/>
    </xf>
    <xf numFmtId="0" fontId="16" fillId="37" borderId="28" xfId="0" applyFont="1" applyFill="1" applyBorder="1" applyAlignment="1">
      <alignment horizontal="center" vertical="center"/>
    </xf>
    <xf numFmtId="0" fontId="16" fillId="64" borderId="28" xfId="0" applyFont="1" applyFill="1" applyBorder="1" applyAlignment="1">
      <alignment horizontal="center"/>
    </xf>
    <xf numFmtId="0" fontId="16" fillId="50" borderId="28" xfId="0" applyFont="1" applyFill="1" applyBorder="1" applyAlignment="1">
      <alignment horizontal="center"/>
    </xf>
    <xf numFmtId="0" fontId="16" fillId="63" borderId="28" xfId="0" applyFont="1" applyFill="1" applyBorder="1" applyAlignment="1">
      <alignment horizontal="center" vertical="center"/>
    </xf>
    <xf numFmtId="0" fontId="0" fillId="41" borderId="28" xfId="0" applyFill="1" applyBorder="1" applyAlignment="1">
      <alignment horizontal="center"/>
    </xf>
    <xf numFmtId="0" fontId="16" fillId="50" borderId="28" xfId="0" applyFont="1" applyFill="1" applyBorder="1" applyAlignment="1">
      <alignment horizontal="center" vertical="center" wrapText="1"/>
    </xf>
    <xf numFmtId="0" fontId="0" fillId="0" borderId="29" xfId="0" applyBorder="1" applyAlignment="1">
      <alignment horizontal="center"/>
    </xf>
    <xf numFmtId="0" fontId="0" fillId="38" borderId="28" xfId="0" applyFill="1" applyBorder="1" applyAlignment="1">
      <alignment horizontal="center"/>
    </xf>
    <xf numFmtId="0" fontId="16" fillId="63" borderId="26" xfId="0" applyFont="1" applyFill="1" applyBorder="1"/>
    <xf numFmtId="0" fontId="0" fillId="46" borderId="26" xfId="0" applyFill="1" applyBorder="1" applyAlignment="1">
      <alignment horizontal="center"/>
    </xf>
    <xf numFmtId="0" fontId="0" fillId="0" borderId="0" xfId="0" applyBorder="1"/>
    <xf numFmtId="0" fontId="0" fillId="0" borderId="0" xfId="0" applyBorder="1" applyAlignment="1">
      <alignment horizontal="center" vertical="center"/>
    </xf>
    <xf numFmtId="0" fontId="40" fillId="36" borderId="28" xfId="0" applyFont="1" applyFill="1" applyBorder="1" applyAlignment="1">
      <alignment horizontal="center"/>
    </xf>
    <xf numFmtId="0" fontId="0" fillId="37" borderId="28" xfId="0" applyFill="1" applyBorder="1" applyAlignment="1">
      <alignment horizontal="center"/>
    </xf>
    <xf numFmtId="0" fontId="57" fillId="50" borderId="28" xfId="0" applyFont="1" applyFill="1" applyBorder="1" applyAlignment="1">
      <alignment vertical="center"/>
    </xf>
    <xf numFmtId="0" fontId="16" fillId="63" borderId="28" xfId="0" applyFont="1" applyFill="1" applyBorder="1" applyAlignment="1">
      <alignment vertical="center"/>
    </xf>
    <xf numFmtId="0" fontId="59" fillId="36" borderId="28" xfId="0" applyFont="1" applyFill="1" applyBorder="1" applyAlignment="1">
      <alignment horizontal="center"/>
    </xf>
    <xf numFmtId="0" fontId="29" fillId="0" borderId="28" xfId="0" applyFont="1" applyBorder="1"/>
    <xf numFmtId="0" fontId="29" fillId="0" borderId="28" xfId="0" applyFont="1" applyBorder="1" applyAlignment="1">
      <alignment vertical="center"/>
    </xf>
    <xf numFmtId="0" fontId="16" fillId="38" borderId="24" xfId="0" applyFont="1" applyFill="1" applyBorder="1" applyAlignment="1">
      <alignment horizontal="center"/>
    </xf>
    <xf numFmtId="0" fontId="44" fillId="0" borderId="28" xfId="0" applyFont="1" applyBorder="1" applyAlignment="1">
      <alignment horizontal="left" vertical="center" indent="7"/>
    </xf>
    <xf numFmtId="0" fontId="56" fillId="0" borderId="28" xfId="0" applyFont="1" applyBorder="1" applyAlignment="1">
      <alignment vertical="center"/>
    </xf>
    <xf numFmtId="0" fontId="16" fillId="47" borderId="28" xfId="0" applyFont="1" applyFill="1" applyBorder="1" applyAlignment="1">
      <alignment horizontal="center"/>
    </xf>
    <xf numFmtId="0" fontId="16" fillId="35" borderId="28" xfId="0" applyFont="1" applyFill="1" applyBorder="1" applyAlignment="1">
      <alignment horizontal="center"/>
    </xf>
    <xf numFmtId="0" fontId="16" fillId="37" borderId="28" xfId="0" applyFont="1" applyFill="1" applyBorder="1" applyAlignment="1">
      <alignment horizontal="center"/>
    </xf>
    <xf numFmtId="0" fontId="59" fillId="43" borderId="28" xfId="0" applyFont="1" applyFill="1" applyBorder="1" applyAlignment="1">
      <alignment horizontal="center" vertical="center" wrapText="1"/>
    </xf>
    <xf numFmtId="0" fontId="59" fillId="46" borderId="28" xfId="0" applyFont="1" applyFill="1" applyBorder="1" applyAlignment="1">
      <alignment horizontal="center" vertical="center"/>
    </xf>
    <xf numFmtId="0" fontId="59" fillId="46" borderId="28" xfId="0" applyFont="1" applyFill="1" applyBorder="1" applyAlignment="1">
      <alignment horizontal="center" vertical="center" wrapText="1"/>
    </xf>
    <xf numFmtId="0" fontId="18" fillId="35" borderId="28" xfId="0" applyFont="1" applyFill="1" applyBorder="1" applyAlignment="1">
      <alignment vertical="center"/>
    </xf>
    <xf numFmtId="0" fontId="18" fillId="33" borderId="28" xfId="0" applyFont="1" applyFill="1" applyBorder="1" applyAlignment="1">
      <alignment vertical="center" wrapText="1"/>
    </xf>
    <xf numFmtId="0" fontId="18" fillId="33" borderId="28" xfId="0" applyFont="1" applyFill="1" applyBorder="1" applyAlignment="1">
      <alignment horizontal="center" vertical="center"/>
    </xf>
    <xf numFmtId="0" fontId="18" fillId="33" borderId="28" xfId="0" applyFont="1" applyFill="1" applyBorder="1" applyAlignment="1">
      <alignment horizontal="center" vertical="center" wrapText="1"/>
    </xf>
    <xf numFmtId="0" fontId="18" fillId="33" borderId="28" xfId="0" applyFont="1" applyFill="1" applyBorder="1" applyAlignment="1">
      <alignment vertical="center"/>
    </xf>
    <xf numFmtId="0" fontId="18" fillId="33" borderId="28" xfId="15" applyFont="1" applyFill="1" applyBorder="1" applyAlignment="1">
      <alignment vertical="center" wrapText="1"/>
    </xf>
    <xf numFmtId="0" fontId="18" fillId="33" borderId="28" xfId="15" applyFont="1" applyFill="1" applyBorder="1" applyAlignment="1">
      <alignment horizontal="center" vertical="center"/>
    </xf>
    <xf numFmtId="0" fontId="18" fillId="33" borderId="28" xfId="15" applyFont="1" applyFill="1" applyBorder="1" applyAlignment="1">
      <alignment horizontal="center" vertical="center" wrapText="1"/>
    </xf>
    <xf numFmtId="0" fontId="18" fillId="33" borderId="28" xfId="15" applyFont="1" applyFill="1" applyBorder="1" applyAlignment="1">
      <alignment vertical="center"/>
    </xf>
    <xf numFmtId="0" fontId="18" fillId="37" borderId="28" xfId="0" applyFont="1" applyFill="1" applyBorder="1" applyAlignment="1">
      <alignment vertical="center"/>
    </xf>
    <xf numFmtId="0" fontId="18" fillId="37" borderId="28" xfId="0" applyFont="1" applyFill="1" applyBorder="1" applyAlignment="1">
      <alignment horizontal="center" vertical="center"/>
    </xf>
    <xf numFmtId="0" fontId="18" fillId="37" borderId="28" xfId="0" applyFont="1" applyFill="1" applyBorder="1" applyAlignment="1">
      <alignment vertical="center" wrapText="1"/>
    </xf>
    <xf numFmtId="9" fontId="18" fillId="37" borderId="28" xfId="0" applyNumberFormat="1" applyFont="1" applyFill="1" applyBorder="1" applyAlignment="1">
      <alignment horizontal="center" vertical="center"/>
    </xf>
    <xf numFmtId="0" fontId="18" fillId="49" borderId="28" xfId="0" applyFont="1" applyFill="1" applyBorder="1" applyAlignment="1">
      <alignment horizontal="center" vertical="center"/>
    </xf>
    <xf numFmtId="0" fontId="18" fillId="49" borderId="28" xfId="0" applyFont="1" applyFill="1" applyBorder="1" applyAlignment="1">
      <alignment horizontal="center" vertical="center" wrapText="1"/>
    </xf>
    <xf numFmtId="0" fontId="18" fillId="49" borderId="28" xfId="40" applyFont="1" applyFill="1" applyBorder="1" applyAlignment="1">
      <alignment vertical="center" wrapText="1"/>
    </xf>
    <xf numFmtId="0" fontId="18" fillId="49" borderId="28" xfId="0" applyFont="1" applyFill="1" applyBorder="1" applyAlignment="1">
      <alignment vertical="center"/>
    </xf>
    <xf numFmtId="0" fontId="18" fillId="49" borderId="28" xfId="0" applyFont="1" applyFill="1" applyBorder="1" applyAlignment="1">
      <alignment vertical="center" wrapText="1"/>
    </xf>
    <xf numFmtId="0" fontId="18" fillId="33" borderId="24" xfId="0" applyFont="1" applyFill="1" applyBorder="1" applyAlignment="1">
      <alignment vertical="center" wrapText="1"/>
    </xf>
    <xf numFmtId="0" fontId="18" fillId="33" borderId="24" xfId="15" applyFont="1" applyFill="1" applyBorder="1" applyAlignment="1">
      <alignment vertical="center" wrapText="1"/>
    </xf>
    <xf numFmtId="0" fontId="18" fillId="33" borderId="28" xfId="9" applyFont="1" applyFill="1" applyBorder="1" applyAlignment="1">
      <alignment vertical="center"/>
    </xf>
    <xf numFmtId="0" fontId="1" fillId="24" borderId="28" xfId="40" applyFill="1" applyBorder="1" applyAlignment="1">
      <alignment horizontal="center"/>
    </xf>
    <xf numFmtId="0" fontId="18" fillId="37" borderId="28" xfId="0" applyFont="1" applyFill="1" applyBorder="1" applyAlignment="1">
      <alignment horizontal="center" wrapText="1"/>
    </xf>
    <xf numFmtId="0" fontId="18" fillId="37" borderId="28" xfId="0" applyFont="1" applyFill="1" applyBorder="1" applyAlignment="1">
      <alignment horizontal="center"/>
    </xf>
    <xf numFmtId="9" fontId="18" fillId="37" borderId="28" xfId="0" applyNumberFormat="1" applyFont="1" applyFill="1" applyBorder="1" applyAlignment="1">
      <alignment horizontal="center"/>
    </xf>
    <xf numFmtId="0" fontId="18" fillId="65" borderId="28" xfId="0" applyFont="1" applyFill="1" applyBorder="1"/>
    <xf numFmtId="0" fontId="18" fillId="65" borderId="28" xfId="0" applyFont="1" applyFill="1" applyBorder="1" applyAlignment="1">
      <alignment horizontal="center" wrapText="1"/>
    </xf>
    <xf numFmtId="0" fontId="18" fillId="65" borderId="28" xfId="0" applyFont="1" applyFill="1" applyBorder="1" applyAlignment="1">
      <alignment horizontal="center"/>
    </xf>
    <xf numFmtId="9" fontId="18" fillId="65" borderId="28" xfId="0" applyNumberFormat="1" applyFont="1" applyFill="1" applyBorder="1" applyAlignment="1">
      <alignment horizontal="center"/>
    </xf>
    <xf numFmtId="0" fontId="18" fillId="33" borderId="28" xfId="9" applyFont="1" applyFill="1" applyBorder="1" applyAlignment="1">
      <alignment horizontal="center"/>
    </xf>
    <xf numFmtId="0" fontId="9" fillId="33" borderId="28" xfId="9" applyFill="1" applyBorder="1" applyAlignment="1">
      <alignment horizontal="center"/>
    </xf>
    <xf numFmtId="0" fontId="9" fillId="33" borderId="28" xfId="9" applyFill="1" applyBorder="1"/>
    <xf numFmtId="0" fontId="1" fillId="34" borderId="28" xfId="40" applyFill="1" applyBorder="1" applyAlignment="1">
      <alignment vertical="center"/>
    </xf>
    <xf numFmtId="0" fontId="0" fillId="34" borderId="28" xfId="40" applyFont="1" applyFill="1" applyBorder="1" applyAlignment="1">
      <alignment vertical="center" wrapText="1"/>
    </xf>
    <xf numFmtId="0" fontId="0" fillId="34" borderId="28" xfId="40" applyFont="1" applyFill="1" applyBorder="1" applyAlignment="1">
      <alignment wrapText="1"/>
    </xf>
    <xf numFmtId="0" fontId="18" fillId="34" borderId="28" xfId="40" applyFont="1" applyFill="1" applyBorder="1" applyAlignment="1">
      <alignment vertical="center"/>
    </xf>
    <xf numFmtId="0" fontId="18" fillId="34" borderId="28" xfId="40" applyFont="1" applyFill="1" applyBorder="1" applyAlignment="1">
      <alignment vertical="center" wrapText="1"/>
    </xf>
    <xf numFmtId="0" fontId="18" fillId="34" borderId="28" xfId="40" applyFont="1" applyFill="1" applyBorder="1" applyAlignment="1">
      <alignment wrapText="1"/>
    </xf>
    <xf numFmtId="0" fontId="1" fillId="34" borderId="28" xfId="40" applyFill="1" applyBorder="1" applyAlignment="1">
      <alignment vertical="center" wrapText="1"/>
    </xf>
    <xf numFmtId="9" fontId="41" fillId="34" borderId="28" xfId="40" applyNumberFormat="1" applyFont="1" applyFill="1" applyBorder="1" applyAlignment="1">
      <alignment horizontal="center" vertical="center"/>
    </xf>
    <xf numFmtId="0" fontId="41" fillId="34" borderId="28" xfId="42" applyFont="1" applyFill="1" applyBorder="1" applyAlignment="1">
      <alignment horizontal="center" vertical="center"/>
    </xf>
    <xf numFmtId="0" fontId="0" fillId="34" borderId="28" xfId="15" applyFont="1" applyFill="1" applyBorder="1" applyAlignment="1">
      <alignment vertical="center" wrapText="1"/>
    </xf>
    <xf numFmtId="0" fontId="0" fillId="34" borderId="28" xfId="15" applyFont="1" applyFill="1" applyBorder="1" applyAlignment="1">
      <alignment horizontal="center" vertical="center"/>
    </xf>
    <xf numFmtId="0" fontId="41" fillId="34" borderId="28" xfId="15" applyFont="1" applyFill="1" applyBorder="1" applyAlignment="1">
      <alignment horizontal="center" vertical="center"/>
    </xf>
    <xf numFmtId="0" fontId="18" fillId="37" borderId="24" xfId="0" applyFont="1" applyFill="1" applyBorder="1" applyAlignment="1">
      <alignment vertical="center"/>
    </xf>
    <xf numFmtId="0" fontId="18" fillId="34" borderId="28" xfId="9" applyFont="1" applyFill="1" applyBorder="1" applyAlignment="1">
      <alignment wrapText="1"/>
    </xf>
    <xf numFmtId="0" fontId="18" fillId="34" borderId="28" xfId="9" applyFont="1" applyFill="1" applyBorder="1"/>
    <xf numFmtId="0" fontId="18" fillId="33" borderId="31" xfId="9" applyFont="1" applyFill="1" applyBorder="1" applyAlignment="1">
      <alignment horizontal="center" wrapText="1"/>
    </xf>
    <xf numFmtId="0" fontId="18" fillId="33" borderId="33" xfId="9" applyFont="1" applyFill="1" applyBorder="1"/>
    <xf numFmtId="0" fontId="0" fillId="35" borderId="24" xfId="0" applyFill="1" applyBorder="1"/>
    <xf numFmtId="0" fontId="0" fillId="35" borderId="24" xfId="0" applyFill="1" applyBorder="1" applyAlignment="1">
      <alignment vertical="center"/>
    </xf>
    <xf numFmtId="0" fontId="18" fillId="34" borderId="24" xfId="40" applyFont="1" applyFill="1" applyBorder="1" applyAlignment="1">
      <alignment vertical="center"/>
    </xf>
    <xf numFmtId="0" fontId="18" fillId="34" borderId="24" xfId="9" applyFont="1" applyFill="1" applyBorder="1" applyAlignment="1">
      <alignment wrapText="1"/>
    </xf>
    <xf numFmtId="0" fontId="18" fillId="34" borderId="24" xfId="40" applyFont="1" applyFill="1" applyBorder="1" applyAlignment="1">
      <alignment wrapText="1"/>
    </xf>
    <xf numFmtId="0" fontId="9" fillId="33" borderId="39" xfId="9" applyFill="1" applyBorder="1" applyAlignment="1">
      <alignment vertical="center"/>
    </xf>
    <xf numFmtId="0" fontId="0" fillId="35" borderId="26" xfId="0" applyFill="1" applyBorder="1" applyAlignment="1">
      <alignment horizontal="center"/>
    </xf>
    <xf numFmtId="0" fontId="0" fillId="35" borderId="25" xfId="0" applyFill="1" applyBorder="1" applyAlignment="1">
      <alignment horizontal="center"/>
    </xf>
    <xf numFmtId="0" fontId="0" fillId="35" borderId="25" xfId="0" applyFill="1" applyBorder="1" applyAlignment="1">
      <alignment horizontal="center" vertical="center"/>
    </xf>
    <xf numFmtId="0" fontId="41" fillId="34" borderId="40" xfId="9" applyFont="1" applyFill="1" applyBorder="1" applyAlignment="1">
      <alignment horizontal="center"/>
    </xf>
    <xf numFmtId="0" fontId="41" fillId="34" borderId="25" xfId="40" applyFont="1" applyFill="1" applyBorder="1" applyAlignment="1">
      <alignment horizontal="center"/>
    </xf>
    <xf numFmtId="0" fontId="18" fillId="33" borderId="41" xfId="9" applyFont="1" applyFill="1" applyBorder="1" applyAlignment="1">
      <alignment horizontal="center" wrapText="1"/>
    </xf>
    <xf numFmtId="9" fontId="9" fillId="34" borderId="28" xfId="9" applyNumberFormat="1" applyFill="1" applyBorder="1" applyAlignment="1">
      <alignment horizontal="center"/>
    </xf>
    <xf numFmtId="0" fontId="18" fillId="34" borderId="28" xfId="9" applyFont="1" applyFill="1" applyBorder="1" applyAlignment="1">
      <alignment horizontal="left" vertical="center" wrapText="1"/>
    </xf>
    <xf numFmtId="0" fontId="0" fillId="33" borderId="28" xfId="0" applyFill="1" applyBorder="1" applyAlignment="1">
      <alignment horizontal="center"/>
    </xf>
    <xf numFmtId="0" fontId="18" fillId="33" borderId="28" xfId="0" applyFont="1" applyFill="1" applyBorder="1" applyAlignment="1">
      <alignment horizontal="center"/>
    </xf>
    <xf numFmtId="0" fontId="18" fillId="33" borderId="4" xfId="9" applyFont="1" applyFill="1"/>
    <xf numFmtId="0" fontId="38" fillId="45" borderId="0" xfId="0" applyFont="1" applyFill="1" applyAlignment="1">
      <alignment wrapText="1"/>
    </xf>
    <xf numFmtId="0" fontId="18" fillId="33" borderId="31" xfId="9" applyFont="1" applyFill="1" applyBorder="1" applyAlignment="1">
      <alignment horizontal="center"/>
    </xf>
    <xf numFmtId="0" fontId="18" fillId="49" borderId="28" xfId="15" applyFont="1" applyFill="1" applyBorder="1" applyAlignment="1">
      <alignment vertical="center" wrapText="1"/>
    </xf>
    <xf numFmtId="0" fontId="18" fillId="33" borderId="28" xfId="9" applyFont="1" applyFill="1" applyBorder="1" applyAlignment="1">
      <alignment horizontal="center" wrapText="1"/>
    </xf>
    <xf numFmtId="10" fontId="41" fillId="34" borderId="28" xfId="40" applyNumberFormat="1" applyFont="1" applyFill="1" applyBorder="1" applyAlignment="1">
      <alignment horizontal="center"/>
    </xf>
    <xf numFmtId="0" fontId="18" fillId="33" borderId="24" xfId="0" applyFont="1" applyFill="1" applyBorder="1" applyAlignment="1">
      <alignment vertical="center"/>
    </xf>
    <xf numFmtId="0" fontId="0" fillId="34" borderId="24" xfId="0" applyFill="1" applyBorder="1" applyAlignment="1">
      <alignment vertical="center"/>
    </xf>
    <xf numFmtId="0" fontId="0" fillId="34" borderId="24" xfId="0" applyFill="1" applyBorder="1"/>
    <xf numFmtId="0" fontId="18" fillId="33" borderId="39" xfId="9" applyFont="1" applyFill="1" applyBorder="1"/>
    <xf numFmtId="0" fontId="18" fillId="33" borderId="28" xfId="9" applyFont="1" applyFill="1" applyBorder="1"/>
    <xf numFmtId="0" fontId="18" fillId="33" borderId="24" xfId="0" applyFont="1" applyFill="1" applyBorder="1" applyAlignment="1">
      <alignment horizontal="center" vertical="center"/>
    </xf>
    <xf numFmtId="0" fontId="18" fillId="33" borderId="29" xfId="0" applyFont="1" applyFill="1" applyBorder="1" applyAlignment="1">
      <alignment vertical="center" wrapText="1"/>
    </xf>
    <xf numFmtId="0" fontId="18" fillId="33" borderId="29" xfId="0" applyFont="1" applyFill="1" applyBorder="1" applyAlignment="1">
      <alignment horizontal="center" vertical="center"/>
    </xf>
    <xf numFmtId="0" fontId="0" fillId="34" borderId="28" xfId="40" applyFont="1" applyFill="1" applyBorder="1" applyAlignment="1">
      <alignment horizontal="center" vertical="center"/>
    </xf>
    <xf numFmtId="0" fontId="18" fillId="65" borderId="28" xfId="0" applyFont="1" applyFill="1" applyBorder="1" applyAlignment="1">
      <alignment horizontal="center" vertical="center"/>
    </xf>
    <xf numFmtId="0" fontId="18" fillId="37" borderId="28" xfId="0" applyFont="1" applyFill="1" applyBorder="1" applyAlignment="1">
      <alignment wrapText="1"/>
    </xf>
    <xf numFmtId="0" fontId="18" fillId="65" borderId="28" xfId="0" applyFont="1" applyFill="1" applyBorder="1" applyAlignment="1">
      <alignment wrapText="1"/>
    </xf>
    <xf numFmtId="0" fontId="0" fillId="49" borderId="28" xfId="0" applyFont="1" applyFill="1" applyBorder="1" applyAlignment="1">
      <alignment horizontal="center"/>
    </xf>
    <xf numFmtId="0" fontId="0" fillId="49" borderId="28" xfId="0" applyFont="1" applyFill="1" applyBorder="1" applyAlignment="1">
      <alignment horizontal="center" vertical="center" wrapText="1"/>
    </xf>
    <xf numFmtId="0" fontId="0" fillId="49" borderId="28" xfId="0" applyFont="1" applyFill="1" applyBorder="1" applyAlignment="1">
      <alignment horizontal="center" vertical="center"/>
    </xf>
    <xf numFmtId="0" fontId="18" fillId="33" borderId="4" xfId="9" applyFont="1" applyFill="1" applyAlignment="1">
      <alignment vertical="center" wrapText="1"/>
    </xf>
    <xf numFmtId="0" fontId="18" fillId="33" borderId="31" xfId="9" applyFont="1" applyFill="1" applyBorder="1" applyAlignment="1">
      <alignment horizontal="center" vertical="center" wrapText="1"/>
    </xf>
    <xf numFmtId="0" fontId="18" fillId="37" borderId="28" xfId="0" applyFont="1" applyFill="1" applyBorder="1" applyAlignment="1">
      <alignment horizontal="center" vertical="center" wrapText="1"/>
    </xf>
    <xf numFmtId="0" fontId="18" fillId="65" borderId="28" xfId="0" applyFont="1" applyFill="1" applyBorder="1" applyAlignment="1">
      <alignment vertical="center" wrapText="1"/>
    </xf>
    <xf numFmtId="0" fontId="18" fillId="65" borderId="28" xfId="0" applyFont="1" applyFill="1" applyBorder="1" applyAlignment="1">
      <alignment horizontal="center" vertical="center" wrapText="1"/>
    </xf>
    <xf numFmtId="9" fontId="18" fillId="65" borderId="28" xfId="0" applyNumberFormat="1" applyFont="1" applyFill="1" applyBorder="1" applyAlignment="1">
      <alignment horizontal="center" vertical="center"/>
    </xf>
    <xf numFmtId="0" fontId="49" fillId="51" borderId="34" xfId="0" applyFont="1" applyFill="1" applyBorder="1" applyAlignment="1">
      <alignment horizontal="center" vertical="top" wrapText="1"/>
    </xf>
    <xf numFmtId="1" fontId="49" fillId="51" borderId="34" xfId="0" applyNumberFormat="1" applyFont="1" applyFill="1" applyBorder="1" applyAlignment="1">
      <alignment horizontal="center" vertical="top" wrapText="1"/>
    </xf>
    <xf numFmtId="1" fontId="52" fillId="52" borderId="34" xfId="0" applyNumberFormat="1" applyFont="1" applyFill="1" applyBorder="1" applyAlignment="1">
      <alignment horizontal="center" vertical="top" wrapText="1"/>
    </xf>
    <xf numFmtId="1" fontId="54" fillId="58" borderId="34" xfId="0" applyNumberFormat="1" applyFont="1" applyFill="1" applyBorder="1" applyAlignment="1">
      <alignment horizontal="center" vertical="top" shrinkToFit="1"/>
    </xf>
    <xf numFmtId="0" fontId="49" fillId="51" borderId="28" xfId="0" applyFont="1" applyFill="1" applyBorder="1" applyAlignment="1">
      <alignment horizontal="center" vertical="top" wrapText="1"/>
    </xf>
    <xf numFmtId="0" fontId="0" fillId="0" borderId="28" xfId="0" applyBorder="1" applyAlignment="1">
      <alignment horizontal="left" vertical="top"/>
    </xf>
    <xf numFmtId="1" fontId="49" fillId="51" borderId="28" xfId="0" applyNumberFormat="1" applyFont="1" applyFill="1" applyBorder="1" applyAlignment="1">
      <alignment horizontal="center" vertical="top" wrapText="1"/>
    </xf>
    <xf numFmtId="0" fontId="53" fillId="52" borderId="28" xfId="0" applyFont="1" applyFill="1" applyBorder="1" applyAlignment="1">
      <alignment horizontal="left" vertical="top"/>
    </xf>
    <xf numFmtId="1" fontId="54" fillId="54" borderId="28" xfId="0" applyNumberFormat="1" applyFont="1" applyFill="1" applyBorder="1" applyAlignment="1">
      <alignment horizontal="center" vertical="top" shrinkToFit="1"/>
    </xf>
    <xf numFmtId="0" fontId="50" fillId="52" borderId="28" xfId="0" applyFont="1" applyFill="1" applyBorder="1" applyAlignment="1">
      <alignment horizontal="left" vertical="top"/>
    </xf>
    <xf numFmtId="1" fontId="54" fillId="55" borderId="28" xfId="0" applyNumberFormat="1" applyFont="1" applyFill="1" applyBorder="1" applyAlignment="1">
      <alignment horizontal="center" vertical="top" shrinkToFit="1"/>
    </xf>
    <xf numFmtId="1" fontId="54" fillId="56" borderId="28" xfId="0" applyNumberFormat="1" applyFont="1" applyFill="1" applyBorder="1" applyAlignment="1">
      <alignment horizontal="center" vertical="top" shrinkToFit="1"/>
    </xf>
    <xf numFmtId="0" fontId="50" fillId="0" borderId="28" xfId="0" applyFont="1" applyBorder="1" applyAlignment="1">
      <alignment horizontal="left" vertical="top"/>
    </xf>
    <xf numFmtId="0" fontId="50" fillId="57" borderId="28" xfId="0" applyFont="1" applyFill="1" applyBorder="1" applyAlignment="1">
      <alignment horizontal="left" wrapText="1"/>
    </xf>
    <xf numFmtId="0" fontId="50" fillId="0" borderId="28" xfId="0" applyFont="1" applyBorder="1" applyAlignment="1">
      <alignment horizontal="left" wrapText="1"/>
    </xf>
    <xf numFmtId="1" fontId="54" fillId="58" borderId="28" xfId="0" applyNumberFormat="1" applyFont="1" applyFill="1" applyBorder="1" applyAlignment="1">
      <alignment horizontal="center" vertical="top" shrinkToFit="1"/>
    </xf>
    <xf numFmtId="1" fontId="37" fillId="54" borderId="28" xfId="0" applyNumberFormat="1" applyFont="1" applyFill="1" applyBorder="1" applyAlignment="1">
      <alignment horizontal="center" vertical="top" shrinkToFit="1"/>
    </xf>
    <xf numFmtId="1" fontId="54" fillId="59" borderId="28" xfId="0" applyNumberFormat="1" applyFont="1" applyFill="1" applyBorder="1" applyAlignment="1">
      <alignment horizontal="center" vertical="top" shrinkToFit="1"/>
    </xf>
    <xf numFmtId="1" fontId="54" fillId="60" borderId="28" xfId="0" applyNumberFormat="1" applyFont="1" applyFill="1" applyBorder="1" applyAlignment="1">
      <alignment horizontal="center" vertical="top" shrinkToFit="1"/>
    </xf>
    <xf numFmtId="0" fontId="0" fillId="0" borderId="35" xfId="0" applyFont="1" applyBorder="1" applyAlignment="1">
      <alignment horizontal="left" vertical="top" wrapText="1"/>
    </xf>
    <xf numFmtId="1" fontId="20" fillId="0" borderId="34" xfId="0" applyNumberFormat="1" applyFont="1" applyBorder="1" applyAlignment="1">
      <alignment horizontal="center" vertical="top" shrinkToFit="1"/>
    </xf>
    <xf numFmtId="0" fontId="20" fillId="0" borderId="34" xfId="0" applyFont="1" applyBorder="1" applyAlignment="1">
      <alignment horizontal="center" wrapText="1"/>
    </xf>
    <xf numFmtId="1" fontId="37" fillId="52" borderId="28" xfId="0" applyNumberFormat="1" applyFont="1" applyFill="1" applyBorder="1" applyAlignment="1">
      <alignment horizontal="center" vertical="top" shrinkToFit="1"/>
    </xf>
    <xf numFmtId="0" fontId="39" fillId="0" borderId="28" xfId="0" applyFont="1" applyBorder="1" applyAlignment="1">
      <alignment horizontal="left" vertical="top"/>
    </xf>
    <xf numFmtId="0" fontId="50" fillId="0" borderId="34" xfId="0" applyFont="1" applyBorder="1" applyAlignment="1">
      <alignment horizontal="center" vertical="top"/>
    </xf>
    <xf numFmtId="0" fontId="49" fillId="52" borderId="34" xfId="0" applyFont="1" applyFill="1" applyBorder="1" applyAlignment="1">
      <alignment horizontal="center" vertical="top" wrapText="1"/>
    </xf>
    <xf numFmtId="0" fontId="50" fillId="52" borderId="0" xfId="0" applyFont="1" applyFill="1" applyAlignment="1">
      <alignment horizontal="center" vertical="top"/>
    </xf>
    <xf numFmtId="0" fontId="50" fillId="57" borderId="34" xfId="0" applyFont="1" applyFill="1" applyBorder="1" applyAlignment="1">
      <alignment horizontal="center" wrapText="1"/>
    </xf>
    <xf numFmtId="0" fontId="0" fillId="0" borderId="0" xfId="0" applyAlignment="1">
      <alignment horizontal="center" vertical="top"/>
    </xf>
    <xf numFmtId="0" fontId="33" fillId="53" borderId="34" xfId="0" applyFont="1" applyFill="1" applyBorder="1" applyAlignment="1">
      <alignment horizontal="center" vertical="top" wrapText="1"/>
    </xf>
    <xf numFmtId="0" fontId="50" fillId="0" borderId="0" xfId="0" applyFont="1" applyAlignment="1">
      <alignment horizontal="center" wrapText="1"/>
    </xf>
    <xf numFmtId="0" fontId="50" fillId="0" borderId="38" xfId="0" applyFont="1" applyBorder="1" applyAlignment="1">
      <alignment horizontal="center" vertical="top"/>
    </xf>
    <xf numFmtId="0" fontId="50" fillId="54" borderId="34" xfId="0" applyFont="1" applyFill="1" applyBorder="1" applyAlignment="1">
      <alignment horizontal="center" wrapText="1"/>
    </xf>
    <xf numFmtId="0" fontId="16" fillId="51" borderId="37" xfId="0" applyFont="1" applyFill="1" applyBorder="1" applyAlignment="1">
      <alignment horizontal="center" vertical="top" wrapText="1"/>
    </xf>
    <xf numFmtId="0" fontId="18" fillId="0" borderId="0" xfId="0" applyFont="1" applyFill="1" applyBorder="1" applyAlignment="1">
      <alignment horizontal="center"/>
    </xf>
    <xf numFmtId="0" fontId="0" fillId="0" borderId="0" xfId="0" applyBorder="1" applyAlignment="1">
      <alignment wrapText="1"/>
    </xf>
    <xf numFmtId="0" fontId="33" fillId="53" borderId="37" xfId="0" applyFont="1" applyFill="1" applyBorder="1" applyAlignment="1">
      <alignment horizontal="center" vertical="top" wrapText="1"/>
    </xf>
    <xf numFmtId="0" fontId="0" fillId="0" borderId="28" xfId="0" applyBorder="1" applyAlignment="1">
      <alignment wrapText="1"/>
    </xf>
    <xf numFmtId="0" fontId="0" fillId="0" borderId="0" xfId="0"/>
    <xf numFmtId="0" fontId="0" fillId="0" borderId="28" xfId="0" applyBorder="1"/>
    <xf numFmtId="0" fontId="0" fillId="0" borderId="28" xfId="0" applyFill="1" applyBorder="1"/>
    <xf numFmtId="0" fontId="16" fillId="0" borderId="28" xfId="0" applyFont="1" applyFill="1" applyBorder="1" applyAlignment="1">
      <alignment horizontal="center"/>
    </xf>
    <xf numFmtId="0" fontId="0" fillId="0" borderId="0" xfId="0" applyFill="1"/>
    <xf numFmtId="0" fontId="0" fillId="0" borderId="28" xfId="0" applyFont="1" applyFill="1" applyBorder="1" applyAlignment="1">
      <alignment horizontal="left"/>
    </xf>
    <xf numFmtId="0" fontId="3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wrapText="1" indent="3"/>
    </xf>
    <xf numFmtId="0" fontId="0" fillId="0" borderId="0" xfId="0" applyAlignment="1">
      <alignment horizontal="left" wrapText="1"/>
    </xf>
    <xf numFmtId="0" fontId="20" fillId="0" borderId="0" xfId="0" applyFont="1" applyAlignment="1">
      <alignment horizontal="left" vertical="center" wrapText="1" indent="3"/>
    </xf>
    <xf numFmtId="0" fontId="20" fillId="0" borderId="0" xfId="0" applyFont="1" applyAlignment="1">
      <alignment horizontal="left" vertical="center" wrapText="1"/>
    </xf>
    <xf numFmtId="0" fontId="0" fillId="0" borderId="0" xfId="0" applyAlignment="1">
      <alignment horizontal="left" vertical="center" wrapText="1" indent="3"/>
    </xf>
    <xf numFmtId="0" fontId="0" fillId="0" borderId="0" xfId="0" applyAlignment="1">
      <alignment horizontal="left" vertical="top" wrapText="1"/>
    </xf>
    <xf numFmtId="0" fontId="16" fillId="43" borderId="16" xfId="0" applyFont="1" applyFill="1" applyBorder="1" applyAlignment="1">
      <alignment horizontal="left" wrapText="1"/>
    </xf>
    <xf numFmtId="0" fontId="16" fillId="43" borderId="17" xfId="0" applyFont="1" applyFill="1" applyBorder="1" applyAlignment="1">
      <alignment horizontal="left" wrapText="1"/>
    </xf>
    <xf numFmtId="0" fontId="0" fillId="40" borderId="0" xfId="0" applyFill="1" applyAlignment="1">
      <alignment horizontal="center"/>
    </xf>
    <xf numFmtId="0" fontId="25" fillId="42" borderId="0" xfId="0" applyFont="1" applyFill="1" applyAlignment="1">
      <alignment horizontal="center"/>
    </xf>
    <xf numFmtId="0" fontId="29" fillId="0" borderId="0" xfId="0" applyFont="1" applyAlignment="1">
      <alignment horizontal="center" wrapText="1"/>
    </xf>
    <xf numFmtId="0" fontId="29" fillId="0" borderId="11" xfId="0" applyFont="1" applyBorder="1" applyAlignment="1">
      <alignment horizontal="center" wrapText="1"/>
    </xf>
    <xf numFmtId="0" fontId="30" fillId="0" borderId="0" xfId="0" applyFont="1" applyAlignment="1">
      <alignment horizontal="left" vertical="center" wrapText="1" indent="1"/>
    </xf>
    <xf numFmtId="9" fontId="29" fillId="0" borderId="12" xfId="43" applyFont="1" applyBorder="1" applyAlignment="1">
      <alignment horizontal="center" vertical="center" wrapText="1"/>
    </xf>
    <xf numFmtId="9" fontId="29" fillId="0" borderId="13" xfId="43" applyFont="1" applyBorder="1" applyAlignment="1">
      <alignment horizontal="center" vertical="center" wrapText="1"/>
    </xf>
    <xf numFmtId="9" fontId="29" fillId="0" borderId="14" xfId="43" applyFont="1" applyBorder="1" applyAlignment="1">
      <alignment horizontal="center" vertical="center" wrapText="1"/>
    </xf>
    <xf numFmtId="9" fontId="29" fillId="0" borderId="15" xfId="43" applyFont="1" applyBorder="1" applyAlignment="1">
      <alignment horizontal="center" vertical="center" wrapText="1"/>
    </xf>
    <xf numFmtId="0" fontId="16" fillId="0" borderId="16"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8" xfId="0" applyBorder="1" applyAlignment="1">
      <alignment horizontal="left" vertical="center" wrapText="1"/>
    </xf>
    <xf numFmtId="0" fontId="16" fillId="45" borderId="25" xfId="0" applyFont="1" applyFill="1" applyBorder="1" applyAlignment="1">
      <alignment horizontal="center"/>
    </xf>
    <xf numFmtId="0" fontId="59" fillId="36" borderId="29" xfId="0" applyFont="1" applyFill="1" applyBorder="1" applyAlignment="1">
      <alignment horizontal="center" vertical="center" wrapText="1"/>
    </xf>
    <xf numFmtId="0" fontId="59" fillId="36" borderId="29" xfId="0" applyFont="1" applyFill="1" applyBorder="1" applyAlignment="1">
      <alignment horizontal="center" vertical="center"/>
    </xf>
    <xf numFmtId="0" fontId="0" fillId="0" borderId="28" xfId="0" applyFont="1" applyBorder="1" applyAlignment="1">
      <alignment horizontal="left" vertical="top" wrapText="1"/>
    </xf>
    <xf numFmtId="0" fontId="0" fillId="0" borderId="28" xfId="0" applyBorder="1" applyAlignment="1">
      <alignment horizontal="left" vertical="center"/>
    </xf>
    <xf numFmtId="0" fontId="0" fillId="0" borderId="28" xfId="0" applyBorder="1" applyAlignment="1">
      <alignment horizontal="left"/>
    </xf>
    <xf numFmtId="0" fontId="0" fillId="0" borderId="28" xfId="0" applyFont="1" applyBorder="1" applyAlignment="1">
      <alignment horizontal="left" vertical="center" wrapText="1"/>
    </xf>
    <xf numFmtId="0" fontId="0" fillId="0" borderId="28" xfId="0" applyFont="1" applyBorder="1" applyAlignment="1">
      <alignment horizontal="left" vertical="center"/>
    </xf>
    <xf numFmtId="0" fontId="16" fillId="50" borderId="24" xfId="0" applyFont="1" applyFill="1" applyBorder="1" applyAlignment="1">
      <alignment horizontal="center"/>
    </xf>
    <xf numFmtId="0" fontId="16" fillId="50" borderId="25" xfId="0" applyFont="1" applyFill="1" applyBorder="1" applyAlignment="1">
      <alignment horizontal="center"/>
    </xf>
    <xf numFmtId="0" fontId="16" fillId="50" borderId="26" xfId="0" applyFont="1" applyFill="1" applyBorder="1" applyAlignment="1">
      <alignment horizontal="center"/>
    </xf>
    <xf numFmtId="0" fontId="16" fillId="63" borderId="24" xfId="0" applyFont="1" applyFill="1" applyBorder="1" applyAlignment="1">
      <alignment horizontal="center" vertical="center" wrapText="1"/>
    </xf>
    <xf numFmtId="0" fontId="16" fillId="63" borderId="25" xfId="0" applyFont="1" applyFill="1" applyBorder="1" applyAlignment="1">
      <alignment horizontal="center" vertical="center" wrapText="1"/>
    </xf>
    <xf numFmtId="0" fontId="16" fillId="63" borderId="26" xfId="0" applyFont="1" applyFill="1" applyBorder="1" applyAlignment="1">
      <alignment horizontal="center" vertic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16" fillId="45" borderId="28" xfId="0" applyFont="1" applyFill="1" applyBorder="1" applyAlignment="1">
      <alignment horizontal="left" vertical="center" wrapText="1"/>
    </xf>
    <xf numFmtId="0" fontId="16" fillId="36" borderId="28" xfId="0" applyFont="1" applyFill="1" applyBorder="1" applyAlignment="1">
      <alignment horizontal="center"/>
    </xf>
    <xf numFmtId="0" fontId="58" fillId="0" borderId="24" xfId="0" applyFont="1" applyBorder="1" applyAlignment="1">
      <alignment horizontal="center" vertical="center" wrapText="1"/>
    </xf>
    <xf numFmtId="0" fontId="59" fillId="0" borderId="25" xfId="0" applyFont="1" applyBorder="1" applyAlignment="1">
      <alignment horizontal="center" vertical="center" wrapText="1"/>
    </xf>
    <xf numFmtId="0" fontId="59" fillId="0" borderId="26" xfId="0" applyFont="1" applyBorder="1" applyAlignment="1">
      <alignment horizontal="center" vertical="center" wrapText="1"/>
    </xf>
    <xf numFmtId="0" fontId="59" fillId="36" borderId="24" xfId="0" applyFont="1" applyFill="1" applyBorder="1" applyAlignment="1">
      <alignment horizontal="center" vertical="center"/>
    </xf>
    <xf numFmtId="0" fontId="59" fillId="36" borderId="25" xfId="0" applyFont="1" applyFill="1" applyBorder="1" applyAlignment="1">
      <alignment horizontal="center" vertical="center"/>
    </xf>
    <xf numFmtId="0" fontId="59" fillId="36" borderId="26" xfId="0" applyFont="1" applyFill="1" applyBorder="1" applyAlignment="1">
      <alignment horizontal="center" vertical="center"/>
    </xf>
    <xf numFmtId="0" fontId="16" fillId="48" borderId="24" xfId="0" applyFont="1" applyFill="1" applyBorder="1" applyAlignment="1">
      <alignment horizontal="center" vertical="top"/>
    </xf>
    <xf numFmtId="0" fontId="16" fillId="48" borderId="25" xfId="0" applyFont="1" applyFill="1" applyBorder="1" applyAlignment="1">
      <alignment horizontal="center" vertical="top"/>
    </xf>
    <xf numFmtId="0" fontId="16" fillId="48" borderId="26" xfId="0" applyFont="1" applyFill="1" applyBorder="1" applyAlignment="1">
      <alignment horizontal="center" vertical="top"/>
    </xf>
    <xf numFmtId="0" fontId="0" fillId="0" borderId="28" xfId="0" applyFont="1" applyBorder="1" applyAlignment="1">
      <alignment horizontal="left" vertical="top"/>
    </xf>
    <xf numFmtId="0" fontId="16" fillId="0" borderId="28" xfId="0" applyFont="1" applyFill="1" applyBorder="1" applyAlignment="1">
      <alignment horizontal="center" vertical="top" wrapText="1"/>
    </xf>
    <xf numFmtId="0" fontId="29" fillId="0" borderId="28" xfId="0" applyFont="1" applyBorder="1" applyAlignment="1">
      <alignment horizontal="left" vertical="center" wrapText="1"/>
    </xf>
    <xf numFmtId="0" fontId="29" fillId="0" borderId="28" xfId="0" applyFont="1" applyBorder="1" applyAlignment="1">
      <alignment horizontal="left" wrapText="1"/>
    </xf>
    <xf numFmtId="0" fontId="16" fillId="64" borderId="24" xfId="0" applyFont="1" applyFill="1" applyBorder="1" applyAlignment="1">
      <alignment horizontal="center"/>
    </xf>
    <xf numFmtId="0" fontId="16" fillId="64" borderId="25" xfId="0" applyFont="1" applyFill="1" applyBorder="1" applyAlignment="1">
      <alignment horizontal="center"/>
    </xf>
    <xf numFmtId="0" fontId="16" fillId="64" borderId="26" xfId="0" applyFont="1" applyFill="1" applyBorder="1" applyAlignment="1">
      <alignment horizontal="center"/>
    </xf>
    <xf numFmtId="0" fontId="16" fillId="64" borderId="28" xfId="0" applyFont="1" applyFill="1" applyBorder="1" applyAlignment="1">
      <alignment horizontal="center" vertical="center" wrapText="1"/>
    </xf>
    <xf numFmtId="0" fontId="16" fillId="38" borderId="28" xfId="0" applyFont="1" applyFill="1" applyBorder="1" applyAlignment="1">
      <alignment horizontal="center" vertical="center" wrapText="1"/>
    </xf>
    <xf numFmtId="0" fontId="16" fillId="37" borderId="28" xfId="0" applyFont="1" applyFill="1" applyBorder="1" applyAlignment="1">
      <alignment horizontal="center" vertical="center" wrapText="1"/>
    </xf>
    <xf numFmtId="0" fontId="16" fillId="47" borderId="24" xfId="0" applyFont="1" applyFill="1" applyBorder="1" applyAlignment="1">
      <alignment horizontal="left"/>
    </xf>
    <xf numFmtId="0" fontId="16" fillId="47" borderId="25" xfId="0" applyFont="1" applyFill="1" applyBorder="1" applyAlignment="1">
      <alignment horizontal="left"/>
    </xf>
    <xf numFmtId="0" fontId="16" fillId="0" borderId="28" xfId="0" applyFont="1" applyBorder="1" applyAlignment="1">
      <alignment horizontal="left" vertical="top" wrapText="1"/>
    </xf>
    <xf numFmtId="0" fontId="16" fillId="48" borderId="24" xfId="0" applyFont="1" applyFill="1" applyBorder="1" applyAlignment="1">
      <alignment horizontal="center"/>
    </xf>
    <xf numFmtId="0" fontId="16" fillId="48" borderId="26" xfId="0" applyFont="1" applyFill="1" applyBorder="1" applyAlignment="1">
      <alignment horizontal="center"/>
    </xf>
    <xf numFmtId="0" fontId="0" fillId="0" borderId="24" xfId="0" applyBorder="1" applyAlignment="1">
      <alignment horizontal="center" vertical="center"/>
    </xf>
    <xf numFmtId="0" fontId="0" fillId="0" borderId="26" xfId="0" applyBorder="1" applyAlignment="1">
      <alignment horizontal="center" vertical="center"/>
    </xf>
    <xf numFmtId="0" fontId="38" fillId="46" borderId="28" xfId="0" applyFont="1" applyFill="1" applyBorder="1" applyAlignment="1">
      <alignment horizontal="left" vertical="top" wrapText="1"/>
    </xf>
    <xf numFmtId="0" fontId="38" fillId="46" borderId="28" xfId="0" applyFont="1" applyFill="1" applyBorder="1" applyAlignment="1">
      <alignment horizontal="left" vertical="top"/>
    </xf>
    <xf numFmtId="0" fontId="16" fillId="46" borderId="28" xfId="0" applyFont="1" applyFill="1" applyBorder="1" applyAlignment="1">
      <alignment horizontal="center" vertical="center"/>
    </xf>
    <xf numFmtId="0" fontId="0" fillId="63" borderId="24" xfId="0" applyFill="1" applyBorder="1" applyAlignment="1">
      <alignment horizontal="center"/>
    </xf>
    <xf numFmtId="0" fontId="0" fillId="63" borderId="25" xfId="0" applyFill="1" applyBorder="1" applyAlignment="1">
      <alignment horizontal="center"/>
    </xf>
    <xf numFmtId="0" fontId="0" fillId="63" borderId="26" xfId="0" applyFill="1" applyBorder="1" applyAlignment="1">
      <alignment horizontal="center"/>
    </xf>
    <xf numFmtId="0" fontId="16" fillId="46" borderId="24" xfId="0" applyFont="1" applyFill="1" applyBorder="1" applyAlignment="1">
      <alignment horizontal="left" vertical="center"/>
    </xf>
    <xf numFmtId="0" fontId="16" fillId="46" borderId="25" xfId="0" applyFont="1" applyFill="1" applyBorder="1" applyAlignment="1">
      <alignment horizontal="left" vertical="center"/>
    </xf>
    <xf numFmtId="0" fontId="16" fillId="46" borderId="26" xfId="0" applyFont="1" applyFill="1" applyBorder="1" applyAlignment="1">
      <alignment horizontal="left" vertical="center"/>
    </xf>
    <xf numFmtId="0" fontId="16" fillId="64" borderId="24" xfId="0" applyFont="1" applyFill="1" applyBorder="1" applyAlignment="1">
      <alignment horizontal="left" vertical="center"/>
    </xf>
    <xf numFmtId="0" fontId="16" fillId="64" borderId="25" xfId="0" applyFont="1" applyFill="1" applyBorder="1" applyAlignment="1">
      <alignment horizontal="left" vertical="center"/>
    </xf>
    <xf numFmtId="0" fontId="16" fillId="64" borderId="26" xfId="0" applyFont="1" applyFill="1" applyBorder="1" applyAlignment="1">
      <alignment horizontal="left" vertical="center"/>
    </xf>
    <xf numFmtId="0" fontId="58" fillId="0" borderId="25" xfId="0" applyFont="1" applyBorder="1" applyAlignment="1">
      <alignment horizontal="center" vertical="center" wrapText="1"/>
    </xf>
    <xf numFmtId="0" fontId="58" fillId="0" borderId="26" xfId="0" applyFont="1" applyBorder="1" applyAlignment="1">
      <alignment horizontal="center" vertical="center" wrapText="1"/>
    </xf>
    <xf numFmtId="0" fontId="16" fillId="45" borderId="28" xfId="0" applyFont="1" applyFill="1" applyBorder="1" applyAlignment="1">
      <alignment horizontal="center" vertical="top" wrapText="1"/>
    </xf>
    <xf numFmtId="0" fontId="16" fillId="0" borderId="24" xfId="0" applyFont="1" applyFill="1" applyBorder="1" applyAlignment="1">
      <alignment horizontal="center" vertical="top"/>
    </xf>
    <xf numFmtId="0" fontId="16" fillId="0" borderId="25" xfId="0" applyFont="1" applyFill="1" applyBorder="1" applyAlignment="1">
      <alignment horizontal="center" vertical="top"/>
    </xf>
    <xf numFmtId="0" fontId="16" fillId="0" borderId="26" xfId="0" applyFont="1" applyFill="1" applyBorder="1" applyAlignment="1">
      <alignment horizontal="center" vertical="top"/>
    </xf>
    <xf numFmtId="0" fontId="0" fillId="0" borderId="28" xfId="0" applyBorder="1" applyAlignment="1">
      <alignment horizontal="center" vertical="center"/>
    </xf>
    <xf numFmtId="0" fontId="29" fillId="0" borderId="28" xfId="0" applyFont="1" applyBorder="1" applyAlignment="1">
      <alignment horizontal="left"/>
    </xf>
    <xf numFmtId="0" fontId="16" fillId="41" borderId="25" xfId="0" applyFont="1" applyFill="1" applyBorder="1" applyAlignment="1">
      <alignment horizontal="center"/>
    </xf>
    <xf numFmtId="0" fontId="16" fillId="41" borderId="26" xfId="0" applyFont="1" applyFill="1" applyBorder="1" applyAlignment="1">
      <alignment horizontal="center"/>
    </xf>
    <xf numFmtId="0" fontId="0" fillId="43" borderId="24" xfId="0" applyFill="1" applyBorder="1" applyAlignment="1">
      <alignment horizontal="center"/>
    </xf>
    <xf numFmtId="0" fontId="0" fillId="43" borderId="25" xfId="0" applyFill="1" applyBorder="1" applyAlignment="1">
      <alignment horizontal="center"/>
    </xf>
    <xf numFmtId="0" fontId="0" fillId="43" borderId="26" xfId="0" applyFill="1" applyBorder="1" applyAlignment="1">
      <alignment horizontal="center"/>
    </xf>
    <xf numFmtId="0" fontId="62" fillId="45" borderId="24" xfId="0" applyFont="1" applyFill="1" applyBorder="1" applyAlignment="1">
      <alignment horizontal="center" wrapText="1"/>
    </xf>
    <xf numFmtId="0" fontId="62" fillId="45" borderId="25" xfId="0" applyFont="1" applyFill="1" applyBorder="1" applyAlignment="1">
      <alignment horizontal="center" wrapText="1"/>
    </xf>
    <xf numFmtId="0" fontId="62" fillId="45" borderId="26" xfId="0" applyFont="1" applyFill="1" applyBorder="1" applyAlignment="1">
      <alignment horizontal="center" wrapText="1"/>
    </xf>
    <xf numFmtId="0" fontId="40" fillId="50" borderId="24" xfId="0" applyFont="1" applyFill="1" applyBorder="1" applyAlignment="1">
      <alignment horizontal="center" vertical="center"/>
    </xf>
    <xf numFmtId="0" fontId="40" fillId="50" borderId="25" xfId="0" applyFont="1" applyFill="1" applyBorder="1" applyAlignment="1">
      <alignment horizontal="center" vertical="center"/>
    </xf>
    <xf numFmtId="0" fontId="40" fillId="50" borderId="26" xfId="0" applyFont="1" applyFill="1" applyBorder="1" applyAlignment="1">
      <alignment horizontal="center" vertical="center"/>
    </xf>
    <xf numFmtId="0" fontId="29" fillId="0" borderId="28" xfId="0" applyFont="1" applyBorder="1" applyAlignment="1">
      <alignment horizontal="left" vertical="center"/>
    </xf>
    <xf numFmtId="0" fontId="29" fillId="0" borderId="28" xfId="0" applyFont="1" applyBorder="1" applyAlignment="1">
      <alignment horizontal="center"/>
    </xf>
    <xf numFmtId="0" fontId="16" fillId="47" borderId="28" xfId="0" applyFont="1" applyFill="1" applyBorder="1" applyAlignment="1">
      <alignment horizontal="center"/>
    </xf>
    <xf numFmtId="0" fontId="64" fillId="45" borderId="28" xfId="0" applyFont="1" applyFill="1" applyBorder="1" applyAlignment="1">
      <alignment horizontal="center"/>
    </xf>
    <xf numFmtId="0" fontId="16" fillId="0" borderId="24" xfId="0" applyFont="1" applyBorder="1" applyAlignment="1">
      <alignment horizontal="center"/>
    </xf>
    <xf numFmtId="0" fontId="16" fillId="0" borderId="25" xfId="0" applyFont="1" applyBorder="1" applyAlignment="1">
      <alignment horizontal="center"/>
    </xf>
    <xf numFmtId="0" fontId="16" fillId="0" borderId="26" xfId="0" applyFont="1" applyBorder="1" applyAlignment="1">
      <alignment horizontal="center"/>
    </xf>
    <xf numFmtId="0" fontId="16" fillId="45" borderId="24" xfId="0" applyFont="1" applyFill="1" applyBorder="1" applyAlignment="1">
      <alignment horizontal="center"/>
    </xf>
    <xf numFmtId="0" fontId="16" fillId="45" borderId="26" xfId="0" applyFont="1"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0" fillId="47" borderId="26" xfId="0" applyFill="1" applyBorder="1" applyAlignment="1">
      <alignment horizontal="center"/>
    </xf>
    <xf numFmtId="0" fontId="0" fillId="0" borderId="24" xfId="0" applyFill="1" applyBorder="1" applyAlignment="1">
      <alignment horizontal="center"/>
    </xf>
    <xf numFmtId="0" fontId="0" fillId="0" borderId="25" xfId="0" applyFill="1" applyBorder="1" applyAlignment="1">
      <alignment horizontal="center"/>
    </xf>
    <xf numFmtId="0" fontId="0" fillId="0" borderId="26" xfId="0" applyFill="1" applyBorder="1" applyAlignment="1">
      <alignment horizontal="center"/>
    </xf>
    <xf numFmtId="0" fontId="0" fillId="45" borderId="24" xfId="0" applyFill="1" applyBorder="1" applyAlignment="1">
      <alignment horizontal="center"/>
    </xf>
    <xf numFmtId="0" fontId="0" fillId="45" borderId="25" xfId="0" applyFill="1" applyBorder="1" applyAlignment="1">
      <alignment horizontal="center"/>
    </xf>
    <xf numFmtId="0" fontId="0" fillId="45" borderId="26" xfId="0" applyFill="1" applyBorder="1" applyAlignment="1">
      <alignment horizont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26" xfId="0" applyBorder="1" applyAlignment="1">
      <alignment horizontal="left" vertical="center"/>
    </xf>
    <xf numFmtId="0" fontId="0" fillId="0" borderId="28" xfId="0" applyBorder="1" applyAlignment="1">
      <alignment horizontal="left" wrapText="1"/>
    </xf>
    <xf numFmtId="0" fontId="16" fillId="0" borderId="24" xfId="0" applyFont="1" applyBorder="1" applyAlignment="1">
      <alignment horizontal="center" vertical="center"/>
    </xf>
    <xf numFmtId="0" fontId="16" fillId="0" borderId="26" xfId="0" applyFont="1" applyBorder="1" applyAlignment="1">
      <alignment horizontal="center" vertical="center"/>
    </xf>
    <xf numFmtId="0" fontId="59" fillId="43" borderId="14" xfId="0" applyFont="1" applyFill="1" applyBorder="1" applyAlignment="1">
      <alignment horizontal="center" vertical="center"/>
    </xf>
    <xf numFmtId="0" fontId="59" fillId="43" borderId="11" xfId="0" applyFont="1" applyFill="1" applyBorder="1" applyAlignment="1">
      <alignment horizontal="center" vertical="center"/>
    </xf>
    <xf numFmtId="0" fontId="59" fillId="43" borderId="15" xfId="0" applyFont="1" applyFill="1" applyBorder="1" applyAlignment="1">
      <alignment horizontal="center" vertical="center"/>
    </xf>
    <xf numFmtId="0" fontId="0" fillId="64" borderId="24" xfId="0" applyFill="1" applyBorder="1" applyAlignment="1">
      <alignment horizontal="center"/>
    </xf>
    <xf numFmtId="0" fontId="0" fillId="64" borderId="25" xfId="0" applyFill="1" applyBorder="1" applyAlignment="1">
      <alignment horizontal="center"/>
    </xf>
    <xf numFmtId="0" fontId="0" fillId="64" borderId="26" xfId="0" applyFill="1" applyBorder="1" applyAlignment="1">
      <alignment horizontal="center"/>
    </xf>
    <xf numFmtId="0" fontId="0" fillId="0" borderId="28" xfId="0" applyBorder="1" applyAlignment="1">
      <alignment horizontal="center"/>
    </xf>
    <xf numFmtId="0" fontId="16" fillId="48" borderId="28" xfId="0" applyFont="1" applyFill="1" applyBorder="1" applyAlignment="1">
      <alignment horizontal="center" vertical="top"/>
    </xf>
    <xf numFmtId="0" fontId="16" fillId="37" borderId="24" xfId="0" applyFont="1" applyFill="1" applyBorder="1" applyAlignment="1">
      <alignment horizontal="center" vertical="center"/>
    </xf>
    <xf numFmtId="0" fontId="16" fillId="37" borderId="25" xfId="0" applyFont="1" applyFill="1" applyBorder="1" applyAlignment="1">
      <alignment horizontal="center" vertical="center"/>
    </xf>
    <xf numFmtId="0" fontId="16" fillId="37" borderId="26" xfId="0" applyFont="1" applyFill="1" applyBorder="1" applyAlignment="1">
      <alignment horizontal="center" vertical="center"/>
    </xf>
    <xf numFmtId="0" fontId="16" fillId="50" borderId="24" xfId="0" applyFont="1" applyFill="1" applyBorder="1" applyAlignment="1">
      <alignment horizontal="left" vertical="center"/>
    </xf>
    <xf numFmtId="0" fontId="16" fillId="50" borderId="25" xfId="0" applyFont="1" applyFill="1" applyBorder="1" applyAlignment="1">
      <alignment horizontal="left" vertical="center"/>
    </xf>
    <xf numFmtId="0" fontId="16" fillId="50" borderId="26" xfId="0" applyFont="1" applyFill="1" applyBorder="1" applyAlignment="1">
      <alignment horizontal="left" vertical="center"/>
    </xf>
    <xf numFmtId="0" fontId="16" fillId="63" borderId="24" xfId="0" applyFont="1" applyFill="1" applyBorder="1" applyAlignment="1">
      <alignment horizontal="left" vertical="center"/>
    </xf>
    <xf numFmtId="0" fontId="16" fillId="63" borderId="25" xfId="0" applyFont="1" applyFill="1" applyBorder="1" applyAlignment="1">
      <alignment horizontal="left" vertical="center"/>
    </xf>
    <xf numFmtId="0" fontId="16" fillId="63" borderId="26" xfId="0" applyFont="1" applyFill="1" applyBorder="1" applyAlignment="1">
      <alignment horizontal="left" vertical="center"/>
    </xf>
    <xf numFmtId="0" fontId="0" fillId="37" borderId="24" xfId="0" applyFill="1" applyBorder="1" applyAlignment="1">
      <alignment horizontal="center"/>
    </xf>
    <xf numFmtId="0" fontId="0" fillId="37" borderId="25" xfId="0" applyFill="1" applyBorder="1" applyAlignment="1">
      <alignment horizontal="center"/>
    </xf>
    <xf numFmtId="0" fontId="0" fillId="37" borderId="26" xfId="0" applyFill="1" applyBorder="1" applyAlignment="1">
      <alignment horizontal="center"/>
    </xf>
    <xf numFmtId="0" fontId="29" fillId="37" borderId="24" xfId="0" applyFont="1" applyFill="1" applyBorder="1" applyAlignment="1">
      <alignment horizontal="center"/>
    </xf>
    <xf numFmtId="0" fontId="29" fillId="37" borderId="25" xfId="0" applyFont="1" applyFill="1" applyBorder="1" applyAlignment="1">
      <alignment horizontal="center"/>
    </xf>
    <xf numFmtId="0" fontId="29" fillId="37" borderId="26" xfId="0" applyFont="1" applyFill="1" applyBorder="1" applyAlignment="1">
      <alignment horizontal="center"/>
    </xf>
    <xf numFmtId="0" fontId="16" fillId="47" borderId="22" xfId="0" applyFont="1" applyFill="1" applyBorder="1" applyAlignment="1">
      <alignment horizontal="center"/>
    </xf>
    <xf numFmtId="0" fontId="16" fillId="47" borderId="10" xfId="0" applyFont="1" applyFill="1" applyBorder="1" applyAlignment="1">
      <alignment horizontal="center"/>
    </xf>
    <xf numFmtId="0" fontId="16" fillId="47" borderId="23" xfId="0" applyFont="1" applyFill="1" applyBorder="1" applyAlignment="1">
      <alignment horizontal="center"/>
    </xf>
    <xf numFmtId="0" fontId="16" fillId="34" borderId="16" xfId="0" applyFont="1" applyFill="1" applyBorder="1" applyAlignment="1">
      <alignment horizontal="center"/>
    </xf>
    <xf numFmtId="0" fontId="16" fillId="34" borderId="17" xfId="0" applyFont="1" applyFill="1" applyBorder="1" applyAlignment="1">
      <alignment horizontal="center"/>
    </xf>
    <xf numFmtId="0" fontId="38" fillId="38" borderId="16" xfId="0" applyFont="1" applyFill="1" applyBorder="1" applyAlignment="1">
      <alignment horizontal="center"/>
    </xf>
    <xf numFmtId="0" fontId="38" fillId="38" borderId="17" xfId="0" applyFont="1" applyFill="1" applyBorder="1" applyAlignment="1">
      <alignment horizontal="center"/>
    </xf>
    <xf numFmtId="0" fontId="48" fillId="0" borderId="42" xfId="0" applyFont="1" applyBorder="1" applyAlignment="1">
      <alignment horizontal="left" vertical="top" wrapText="1"/>
    </xf>
    <xf numFmtId="0" fontId="48" fillId="0" borderId="0" xfId="0" applyFont="1" applyBorder="1" applyAlignment="1">
      <alignment horizontal="left" vertical="top" wrapText="1"/>
    </xf>
    <xf numFmtId="0" fontId="33" fillId="0" borderId="42" xfId="0" applyFont="1" applyBorder="1" applyAlignment="1">
      <alignment horizontal="left" vertical="top" wrapText="1"/>
    </xf>
    <xf numFmtId="0" fontId="33" fillId="0" borderId="0" xfId="0" applyFont="1" applyBorder="1" applyAlignment="1">
      <alignment horizontal="left" vertical="top" wrapText="1"/>
    </xf>
    <xf numFmtId="0" fontId="33" fillId="0" borderId="24" xfId="0" applyFont="1" applyBorder="1" applyAlignment="1">
      <alignment horizontal="left" vertical="top" wrapText="1"/>
    </xf>
    <xf numFmtId="0" fontId="33" fillId="0" borderId="25" xfId="0" applyFont="1" applyBorder="1" applyAlignment="1">
      <alignment horizontal="left" vertical="top" wrapText="1"/>
    </xf>
    <xf numFmtId="0" fontId="33" fillId="0" borderId="26" xfId="0" applyFont="1" applyBorder="1" applyAlignment="1">
      <alignment horizontal="left" vertical="top" wrapText="1"/>
    </xf>
    <xf numFmtId="0" fontId="18" fillId="34" borderId="28" xfId="15" applyFont="1" applyFill="1" applyBorder="1" applyAlignment="1">
      <alignment vertical="center" wrapText="1"/>
    </xf>
    <xf numFmtId="0" fontId="18" fillId="49" borderId="28" xfId="0" applyFont="1" applyFill="1" applyBorder="1" applyAlignment="1">
      <alignment horizontal="center"/>
    </xf>
    <xf numFmtId="0" fontId="9" fillId="33" borderId="41" xfId="9" applyFill="1" applyBorder="1" applyAlignment="1">
      <alignment horizontal="center" wrapText="1"/>
    </xf>
    <xf numFmtId="0" fontId="0" fillId="33" borderId="26" xfId="0" applyFill="1" applyBorder="1" applyAlignment="1">
      <alignment horizontal="center" vertical="center" wrapText="1"/>
    </xf>
    <xf numFmtId="0" fontId="0" fillId="33" borderId="13" xfId="0" applyFill="1" applyBorder="1" applyAlignment="1">
      <alignment horizontal="center" vertical="center" wrapText="1"/>
    </xf>
    <xf numFmtId="0" fontId="9" fillId="33" borderId="31" xfId="9" applyFill="1" applyBorder="1" applyAlignment="1">
      <alignment horizontal="center"/>
    </xf>
    <xf numFmtId="0" fontId="0" fillId="33" borderId="29" xfId="0" applyFill="1" applyBorder="1" applyAlignment="1">
      <alignment horizontal="center" vertical="center"/>
    </xf>
    <xf numFmtId="0" fontId="14" fillId="37" borderId="28" xfId="40" applyFont="1" applyFill="1" applyBorder="1" applyAlignment="1">
      <alignment horizontal="center" vertical="center"/>
    </xf>
    <xf numFmtId="0" fontId="18" fillId="65" borderId="28" xfId="40" applyFont="1" applyFill="1" applyBorder="1" applyAlignment="1">
      <alignment horizontal="center" vertical="center"/>
    </xf>
    <xf numFmtId="0" fontId="0" fillId="35" borderId="28" xfId="0" applyFont="1" applyFill="1" applyBorder="1" applyAlignment="1">
      <alignment vertical="center"/>
    </xf>
    <xf numFmtId="0" fontId="1" fillId="34" borderId="28" xfId="40" applyFont="1" applyFill="1" applyBorder="1" applyAlignment="1">
      <alignment vertical="center"/>
    </xf>
    <xf numFmtId="0" fontId="0" fillId="37" borderId="28" xfId="0" applyFont="1" applyFill="1" applyBorder="1" applyAlignment="1">
      <alignment vertical="center" wrapText="1"/>
    </xf>
    <xf numFmtId="0" fontId="1" fillId="49" borderId="28" xfId="15" applyFont="1" applyFill="1" applyBorder="1" applyAlignment="1">
      <alignment vertical="center" wrapText="1"/>
    </xf>
    <xf numFmtId="0" fontId="0" fillId="49" borderId="28" xfId="0" applyFont="1" applyFill="1" applyBorder="1" applyAlignment="1">
      <alignment vertical="center" wrapText="1"/>
    </xf>
    <xf numFmtId="0" fontId="1" fillId="33" borderId="28" xfId="15" applyFont="1" applyFill="1" applyBorder="1" applyAlignment="1">
      <alignment vertical="center"/>
    </xf>
    <xf numFmtId="0" fontId="1" fillId="33" borderId="28" xfId="15" applyFont="1" applyFill="1" applyBorder="1" applyAlignment="1">
      <alignment vertic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109">
    <dxf>
      <alignment horizontal="center" textRotation="0" indent="0" justifyLastLine="0" shrinkToFit="0" readingOrder="0"/>
    </dxf>
    <dxf>
      <alignment horizontal="center" vertical="bottom" textRotation="0" wrapText="0" indent="0" justifyLastLine="0" shrinkToFit="0"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style="dotted">
          <color auto="1"/>
        </bottom>
        <vertical/>
        <horizontal/>
      </border>
    </dxf>
    <dxf>
      <border>
        <left/>
        <right/>
        <top/>
        <bottom style="dotted">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style="dotted">
          <color auto="1"/>
        </bottom>
        <vertical/>
        <horizontal/>
      </border>
    </dxf>
    <dxf>
      <border>
        <left/>
        <right/>
        <top/>
        <bottom style="dotted">
          <color auto="1"/>
        </bottom>
        <vertical/>
        <horizontal/>
      </border>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border outline="0">
        <left style="thin">
          <color indexed="64"/>
        </left>
      </border>
    </dxf>
    <dxf>
      <alignment horizontal="center" vertical="center" textRotation="0" wrapText="0" indent="0" justifyLastLine="0" shrinkToFit="0" readingOrder="0"/>
    </dxf>
    <dxf>
      <alignment textRotation="0" wrapText="1" indent="0" justifyLastLine="0" shrinkToFit="0" readingOrder="0"/>
      <border outline="0">
        <right style="thin">
          <color indexed="64"/>
        </right>
      </border>
    </dxf>
    <dxf>
      <alignment horizontal="general" textRotation="0" wrapText="1" indent="0" justifyLastLine="0" shrinkToFit="0" readingOrder="0"/>
    </dxf>
    <dxf>
      <alignment horizontal="general" vertical="bottom"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bottom style="thin">
          <color indexed="64"/>
        </bottom>
      </border>
    </dxf>
    <dxf>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wrapText="0" indent="0" justifyLastLine="0" shrinkToFit="0" readingOrder="0"/>
    </dxf>
    <dxf>
      <alignment horizontal="center" textRotation="0" indent="0" justifyLastLine="0" shrinkToFit="0" readingOrder="0"/>
    </dxf>
    <dxf>
      <alignment textRotation="0" wrapText="1"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wrapText="0" indent="0" justifyLastLine="0" shrinkToFit="0" readingOrder="0"/>
    </dxf>
    <dxf>
      <alignment horizontal="center" textRotation="0" indent="0" justifyLastLine="0" shrinkToFit="0" readingOrder="0"/>
    </dxf>
    <dxf>
      <alignment horizontal="center" textRotation="0" wrapText="1" indent="0" justifyLastLine="0" shrinkToFit="0" readingOrder="0"/>
      <border outline="0">
        <left style="thin">
          <color indexed="64"/>
        </left>
      </border>
    </dxf>
    <dxf>
      <alignment horizontal="center" vertical="bottom" textRotation="0" wrapText="0" indent="0" justifyLastLine="0" shrinkToFit="0" readingOrder="0"/>
    </dxf>
    <dxf>
      <border outline="0">
        <right style="thin">
          <color indexed="64"/>
        </right>
      </border>
    </dxf>
    <dxf>
      <alignment horizontal="general" vertical="bottom"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wrapText="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vertical="bottom" textRotation="0" wrapText="1" indent="0" justifyLastLine="0" shrinkToFit="0" readingOrder="0"/>
    </dxf>
    <dxf>
      <alignment horizontal="center" textRotation="0" wrapText="1"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wrapText="0" indent="0" justifyLastLine="0" shrinkToFit="0" readingOrder="0"/>
    </dxf>
    <dxf>
      <alignment horizontal="center" textRotation="0" indent="0" justifyLastLine="0" shrinkToFit="0" readingOrder="0"/>
    </dxf>
    <dxf>
      <alignment horizontal="center" textRotation="0" wrapText="1"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EBDAF0"/>
      <color rgb="FFB94C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590550</xdr:colOff>
          <xdr:row>22</xdr:row>
          <xdr:rowOff>228600</xdr:rowOff>
        </xdr:from>
        <xdr:to>
          <xdr:col>9</xdr:col>
          <xdr:colOff>590550</xdr:colOff>
          <xdr:row>24</xdr:row>
          <xdr:rowOff>47625</xdr:rowOff>
        </xdr:to>
        <xdr:sp macro="" textlink="">
          <xdr:nvSpPr>
            <xdr:cNvPr id="6145" name="YesToAll"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 to all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12</xdr:row>
          <xdr:rowOff>47625</xdr:rowOff>
        </xdr:from>
        <xdr:to>
          <xdr:col>11</xdr:col>
          <xdr:colOff>0</xdr:colOff>
          <xdr:row>14</xdr:row>
          <xdr:rowOff>161925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Save</a:t>
              </a:r>
            </a:p>
          </xdr:txBody>
        </xdr:sp>
        <xdr:clientData fPrintsWithSheet="0"/>
      </xdr:twoCellAnchor>
    </mc:Choice>
    <mc:Fallback/>
  </mc:AlternateContent>
  <xdr:twoCellAnchor>
    <xdr:from>
      <xdr:col>3</xdr:col>
      <xdr:colOff>60798</xdr:colOff>
      <xdr:row>11</xdr:row>
      <xdr:rowOff>10133</xdr:rowOff>
    </xdr:from>
    <xdr:to>
      <xdr:col>16383</xdr:col>
      <xdr:colOff>0</xdr:colOff>
      <xdr:row>19</xdr:row>
      <xdr:rowOff>10133</xdr:rowOff>
    </xdr:to>
    <xdr:sp macro="" textlink="">
      <xdr:nvSpPr>
        <xdr:cNvPr id="4" name="CoverBox">
          <a:extLst>
            <a:ext uri="{FF2B5EF4-FFF2-40B4-BE49-F238E27FC236}">
              <a16:creationId xmlns:a16="http://schemas.microsoft.com/office/drawing/2014/main" id="{00000000-0008-0000-0100-000004000000}"/>
            </a:ext>
          </a:extLst>
        </xdr:cNvPr>
        <xdr:cNvSpPr/>
      </xdr:nvSpPr>
      <xdr:spPr>
        <a:xfrm>
          <a:off x="6175848" y="308583"/>
          <a:ext cx="7908452" cy="958850"/>
        </a:xfrm>
        <a:prstGeom prst="rect">
          <a:avLst/>
        </a:prstGeom>
        <a:noFill/>
        <a:ln>
          <a:noFill/>
        </a:ln>
        <a:extLst>
          <a:ext uri="{909E8E84-426E-40DD-AFC4-6F175D3DCCD1}">
            <a14:hiddenFill xmlns:a14="http://schemas.microsoft.com/office/drawing/2010/main">
              <a:solidFill>
                <a:srgbClr val="FFFFFF"/>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590550</xdr:colOff>
          <xdr:row>22</xdr:row>
          <xdr:rowOff>228600</xdr:rowOff>
        </xdr:from>
        <xdr:to>
          <xdr:col>9</xdr:col>
          <xdr:colOff>590550</xdr:colOff>
          <xdr:row>24</xdr:row>
          <xdr:rowOff>47625</xdr:rowOff>
        </xdr:to>
        <xdr:sp macro="" textlink="">
          <xdr:nvSpPr>
            <xdr:cNvPr id="19457" name="YesToAll" hidden="1">
              <a:extLst>
                <a:ext uri="{63B3BB69-23CF-44E3-9099-C40C66FF867C}">
                  <a14:compatExt spid="_x0000_s19457"/>
                </a:ext>
                <a:ext uri="{FF2B5EF4-FFF2-40B4-BE49-F238E27FC236}">
                  <a16:creationId xmlns:a16="http://schemas.microsoft.com/office/drawing/2014/main" id="{00000000-0008-0000-03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 to all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12</xdr:row>
          <xdr:rowOff>47625</xdr:rowOff>
        </xdr:from>
        <xdr:to>
          <xdr:col>11</xdr:col>
          <xdr:colOff>0</xdr:colOff>
          <xdr:row>14</xdr:row>
          <xdr:rowOff>161925</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0300-0000024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Save</a:t>
              </a:r>
            </a:p>
          </xdr:txBody>
        </xdr:sp>
        <xdr:clientData fPrintsWithSheet="0"/>
      </xdr:twoCellAnchor>
    </mc:Choice>
    <mc:Fallback/>
  </mc:AlternateContent>
  <xdr:twoCellAnchor>
    <xdr:from>
      <xdr:col>3</xdr:col>
      <xdr:colOff>60798</xdr:colOff>
      <xdr:row>11</xdr:row>
      <xdr:rowOff>10133</xdr:rowOff>
    </xdr:from>
    <xdr:to>
      <xdr:col>16383</xdr:col>
      <xdr:colOff>0</xdr:colOff>
      <xdr:row>19</xdr:row>
      <xdr:rowOff>10133</xdr:rowOff>
    </xdr:to>
    <xdr:sp macro="" textlink="">
      <xdr:nvSpPr>
        <xdr:cNvPr id="4" name="CoverBox">
          <a:extLst>
            <a:ext uri="{FF2B5EF4-FFF2-40B4-BE49-F238E27FC236}">
              <a16:creationId xmlns:a16="http://schemas.microsoft.com/office/drawing/2014/main" id="{00000000-0008-0000-0300-000004000000}"/>
            </a:ext>
          </a:extLst>
        </xdr:cNvPr>
        <xdr:cNvSpPr/>
      </xdr:nvSpPr>
      <xdr:spPr>
        <a:xfrm>
          <a:off x="6175848" y="308583"/>
          <a:ext cx="6003452" cy="1320800"/>
        </a:xfrm>
        <a:prstGeom prst="rect">
          <a:avLst/>
        </a:prstGeom>
        <a:noFill/>
        <a:ln>
          <a:noFill/>
        </a:ln>
        <a:extLst>
          <a:ext uri="{909E8E84-426E-40DD-AFC4-6F175D3DCCD1}">
            <a14:hiddenFill xmlns:a14="http://schemas.microsoft.com/office/drawing/2010/main">
              <a:solidFill>
                <a:srgbClr val="FFFFFF"/>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120650</xdr:colOff>
      <xdr:row>0</xdr:row>
      <xdr:rowOff>0</xdr:rowOff>
    </xdr:from>
    <xdr:to>
      <xdr:col>15</xdr:col>
      <xdr:colOff>533400</xdr:colOff>
      <xdr:row>38</xdr:row>
      <xdr:rowOff>165100</xdr:rowOff>
    </xdr:to>
    <xdr:sp macro="" textlink="">
      <xdr:nvSpPr>
        <xdr:cNvPr id="7169" name="Object 1" hidden="1">
          <a:extLst>
            <a:ext uri="{63B3BB69-23CF-44E3-9099-C40C66FF867C}">
              <a14:compatExt xmlns:a14="http://schemas.microsoft.com/office/drawing/2010/main" spid="_x0000_s7169"/>
            </a:ext>
            <a:ext uri="{FF2B5EF4-FFF2-40B4-BE49-F238E27FC236}">
              <a16:creationId xmlns:a16="http://schemas.microsoft.com/office/drawing/2014/main" id="{00000000-0008-0000-0800-0000011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120650</xdr:colOff>
      <xdr:row>0</xdr:row>
      <xdr:rowOff>0</xdr:rowOff>
    </xdr:from>
    <xdr:to>
      <xdr:col>15</xdr:col>
      <xdr:colOff>533400</xdr:colOff>
      <xdr:row>38</xdr:row>
      <xdr:rowOff>165100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50" y="0"/>
          <a:ext cx="9556750" cy="7162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eagate%20Backup%20Plus%20Drive\2019%20Working%20files\Scoring%20Tools\NEW%20Project%20Scoring%20Sheets%20for%20R%20&amp;%20R\NEW%20project%20Thresholds%20based%20on%20HUD%202019%20In%20EXCEL.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leslie/Documents/NEW%20Project%20Scoring%20Sheets%20for%20R%20&amp;%20R/NEW%20project%20Thresholds%20based%20on%20HUD%202019%20In%20EXCE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TOOL"/>
      <sheetName val="TOOL RESOURCES"/>
      <sheetName val="RAW HIC DATA"/>
      <sheetName val="LIST OF PROJECTS TO BE REVIEWED"/>
      <sheetName val="CUSTOMIZE RATING CRITERIA"/>
      <sheetName val="RENEW. + EXP. RATING TOOL"/>
      <sheetName val="NEW PROJECT THRESHOLD Criteria"/>
      <sheetName val="Funding Analysis Widget Ideas"/>
      <sheetName val="NEW Project Records"/>
      <sheetName val="RENEWAL Project Records"/>
      <sheetName val="TEMPLATES"/>
      <sheetName val="INDIVIDUALLY RATABLE PROJECTS"/>
      <sheetName val="NEW project Thresholds based on"/>
    </sheetNames>
    <definedNames>
      <definedName name="Funding_Requested" sheetId="6"/>
      <definedName name="Private_Funding" sheetId="6"/>
      <definedName name="Public_Funding" sheetId="6"/>
      <definedName name="SaveCurrentProject"/>
      <definedName name="Yes_To_All_Thresholds"/>
    </definedNames>
    <sheetDataSet>
      <sheetData sheetId="0">
        <row r="124">
          <cell r="B124" t="str">
            <v>Assuming they were listed on your CoC's HIC, all renewal CoC Program funded PSH, RRH, SH, TH, and TH-RRH projects should now be listed on the "LIST OF PROJECTS TO BE REVIEWED" tab.  (Instructions on how to add additional projects are provided below.)  You will only see projects from the HIC identified as "Receiving McKinney-Vento funding" that are not  "McKinney-Vento: EsgES" or "McKinney-Vento: EsgRrh". ES projects with funding from any source, ESG funded RRH projects and non-McKinney-Funded projects have automatically been coded to be ignored for purposes of rating and ranking.  However, you can see them by clicking on the filter icon next to the "Renewal, New, Expansion, Reallocate, Ignore" column and clicking "Select All". You can then unhide various project groupings by unchecking the respective boxes in the sort menu of relevant column headers.</v>
          </cell>
        </row>
      </sheetData>
      <sheetData sheetId="1"/>
      <sheetData sheetId="2"/>
      <sheetData sheetId="3"/>
      <sheetData sheetId="4">
        <row r="22">
          <cell r="G22" t="str">
            <v>X</v>
          </cell>
          <cell r="I22" t="str">
            <v>Coordinated Entry Participation</v>
          </cell>
        </row>
        <row r="24">
          <cell r="G24" t="str">
            <v>X</v>
          </cell>
          <cell r="I24" t="str">
            <v>Housing First and/or Low Barrier Implementation</v>
          </cell>
        </row>
        <row r="26">
          <cell r="G26" t="str">
            <v>X</v>
          </cell>
          <cell r="I26" t="str">
            <v>Documented, secured minimum match</v>
          </cell>
        </row>
        <row r="28">
          <cell r="G28" t="str">
            <v>X</v>
          </cell>
          <cell r="I28" t="str">
            <v>Project has reasonable costs per permanent housing exit, as defined locally</v>
          </cell>
        </row>
        <row r="30">
          <cell r="G30" t="str">
            <v>X</v>
          </cell>
          <cell r="I30" t="str">
            <v>Project is financially feasible</v>
          </cell>
        </row>
        <row r="32">
          <cell r="G32" t="str">
            <v>X</v>
          </cell>
          <cell r="I32" t="str">
            <v>Applicant is active CoC participant</v>
          </cell>
        </row>
        <row r="34">
          <cell r="G34" t="str">
            <v>X</v>
          </cell>
          <cell r="I34" t="str">
            <v>Application is complete and data are consistent</v>
          </cell>
        </row>
        <row r="36">
          <cell r="I36" t="str">
            <v>Data quality at or above 90%</v>
          </cell>
        </row>
        <row r="38">
          <cell r="I38" t="str">
            <v>Bed/unit utilization rate at or above 90%</v>
          </cell>
        </row>
        <row r="40">
          <cell r="G40" t="str">
            <v>X</v>
          </cell>
          <cell r="I40" t="str">
            <v>Acceptable organizational audit/financial review</v>
          </cell>
        </row>
        <row r="42">
          <cell r="G42" t="str">
            <v>X</v>
          </cell>
          <cell r="I42" t="str">
            <v>Documented organizational financial stability</v>
          </cell>
        </row>
        <row r="44">
          <cell r="I44" t="str">
            <v>My test requirement</v>
          </cell>
        </row>
        <row r="46">
          <cell r="I46" t="str">
            <v>My second test requirement</v>
          </cell>
        </row>
      </sheetData>
      <sheetData sheetId="5">
        <row r="122">
          <cell r="B122" t="str">
            <v>CoC funding requested</v>
          </cell>
        </row>
      </sheetData>
      <sheetData sheetId="6">
        <row r="122">
          <cell r="B122" t="e">
            <v>#REF!</v>
          </cell>
        </row>
      </sheetData>
      <sheetData sheetId="7"/>
      <sheetData sheetId="8"/>
      <sheetData sheetId="9"/>
      <sheetData sheetId="10"/>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RATING CRITERIA"/>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2" displayName="Table22" ref="A8:L36" totalsRowShown="0" headerRowDxfId="108" headerRowBorderDxfId="107">
  <autoFilter ref="A8:L36" xr:uid="{00000000-0009-0000-0100-000001000000}"/>
  <tableColumns count="12">
    <tableColumn id="2" xr3:uid="{00000000-0010-0000-0000-000002000000}" name="Category" dataDxfId="106"/>
    <tableColumn id="3" xr3:uid="{00000000-0010-0000-0000-000003000000}" name="Criteria" dataDxfId="105"/>
    <tableColumn id="5" xr3:uid="{00000000-0010-0000-0000-000005000000}" name="Project _x000a_Type" dataDxfId="104"/>
    <tableColumn id="6" xr3:uid="{00000000-0010-0000-0000-000006000000}" name="Max Points Possible" dataDxfId="103"/>
    <tableColumn id="7" xr3:uid="{00000000-0010-0000-0000-000007000000}" name="Points Awarded" dataDxfId="102"/>
    <tableColumn id="8" xr3:uid="{00000000-0010-0000-0000-000008000000}" name="Benchmark for full Points" dataDxfId="101"/>
    <tableColumn id="10" xr3:uid="{00000000-0010-0000-0000-00000A000000}" name="Partial Benchmark 2 _x000a_(50-99%)" dataDxfId="100"/>
    <tableColumn id="4" xr3:uid="{00000000-0010-0000-0000-000004000000}" name="Partial Benchmark 3 (less than 50%)" dataDxfId="99"/>
    <tableColumn id="13" xr3:uid="{00000000-0010-0000-0000-00000D000000}" name="Data Source" dataDxfId="98"/>
    <tableColumn id="1" xr3:uid="{00000000-0010-0000-0000-000001000000}" name="Points Full Benchmark " dataDxfId="97"/>
    <tableColumn id="9" xr3:uid="{00000000-0010-0000-0000-000009000000}" name="Points _x000a_Benchmark 2" dataDxfId="96"/>
    <tableColumn id="11" xr3:uid="{00000000-0010-0000-0000-00000B000000}" name="Points _x000a_Benchmark 3" dataDxfId="95"/>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8:L36" totalsRowShown="0" headerRowDxfId="94">
  <autoFilter ref="A8:L36" xr:uid="{00000000-0009-0000-0100-000002000000}"/>
  <tableColumns count="12">
    <tableColumn id="2" xr3:uid="{00000000-0010-0000-0100-000002000000}" name="Category"/>
    <tableColumn id="3" xr3:uid="{00000000-0010-0000-0100-000003000000}" name="Criteria"/>
    <tableColumn id="5" xr3:uid="{00000000-0010-0000-0100-000005000000}" name="Project_Type" dataDxfId="93"/>
    <tableColumn id="6" xr3:uid="{00000000-0010-0000-0100-000006000000}" name="Max Points Possible" dataDxfId="92"/>
    <tableColumn id="7" xr3:uid="{00000000-0010-0000-0100-000007000000}" name="Points Awarded" dataDxfId="91"/>
    <tableColumn id="8" xr3:uid="{00000000-0010-0000-0100-000008000000}" name="Benchmark for _x000a_full Points" dataDxfId="90"/>
    <tableColumn id="10" xr3:uid="{00000000-0010-0000-0100-00000A000000}" name="Partial Benchmark 2  (50-99% benchmark)" dataDxfId="89"/>
    <tableColumn id="13" xr3:uid="{00000000-0010-0000-0100-00000D000000}" name="Partial Benchmark 3 (less than 50% benchmark" dataDxfId="88"/>
    <tableColumn id="1" xr3:uid="{00000000-0010-0000-0100-000001000000}" name="Data _Source"/>
    <tableColumn id="4" xr3:uid="{00000000-0010-0000-0100-000004000000}" name="Points Full Benchmark " dataDxfId="87"/>
    <tableColumn id="9" xr3:uid="{00000000-0010-0000-0100-000009000000}" name="Points Benchmark 2" dataDxfId="86"/>
    <tableColumn id="11" xr3:uid="{00000000-0010-0000-0100-00000B000000}" name="Points Benchmark 3" dataDxfId="85"/>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26" displayName="Table26" ref="A8:L36" totalsRowShown="0" headerRowDxfId="84">
  <autoFilter ref="A8:L36" xr:uid="{00000000-0009-0000-0100-000005000000}"/>
  <tableColumns count="12">
    <tableColumn id="2" xr3:uid="{00000000-0010-0000-0200-000002000000}" name="Category"/>
    <tableColumn id="3" xr3:uid="{00000000-0010-0000-0200-000003000000}" name="Criteria"/>
    <tableColumn id="5" xr3:uid="{00000000-0010-0000-0200-000005000000}" name="Project_Type" dataDxfId="83" totalsRowDxfId="82"/>
    <tableColumn id="6" xr3:uid="{00000000-0010-0000-0200-000006000000}" name="Max Points Possible" dataDxfId="81" totalsRowDxfId="80"/>
    <tableColumn id="7" xr3:uid="{00000000-0010-0000-0200-000007000000}" name="Points Awarded" dataDxfId="79" totalsRowDxfId="78"/>
    <tableColumn id="8" xr3:uid="{00000000-0010-0000-0200-000008000000}" name="Benchmark for full Points" dataDxfId="77" totalsRowDxfId="76"/>
    <tableColumn id="10" xr3:uid="{00000000-0010-0000-0200-00000A000000}" name="Partial Benchmark 2  (50-99%)" dataDxfId="75" totalsRowDxfId="74"/>
    <tableColumn id="13" xr3:uid="{00000000-0010-0000-0200-00000D000000}" name="Partial Benchmark 3 &lt;50%)" dataDxfId="73" totalsRowDxfId="72"/>
    <tableColumn id="1" xr3:uid="{00000000-0010-0000-0200-000001000000}" name="Data _Source"/>
    <tableColumn id="4" xr3:uid="{00000000-0010-0000-0200-000004000000}" name="Points Full Benchmark " dataDxfId="71"/>
    <tableColumn id="9" xr3:uid="{00000000-0010-0000-0200-000009000000}" name="Points Benchmark 2" dataDxfId="70"/>
    <tableColumn id="11" xr3:uid="{00000000-0010-0000-0200-00000B000000}" name="Points Benchmark 3" dataDxfId="6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27" displayName="Table27" ref="A8:L36" totalsRowShown="0" headerRowDxfId="68">
  <autoFilter ref="A8:L36" xr:uid="{00000000-0009-0000-0100-000006000000}"/>
  <tableColumns count="12">
    <tableColumn id="2" xr3:uid="{00000000-0010-0000-0300-000002000000}" name="Category"/>
    <tableColumn id="3" xr3:uid="{00000000-0010-0000-0300-000003000000}" name="Criteria" dataDxfId="67"/>
    <tableColumn id="5" xr3:uid="{00000000-0010-0000-0300-000005000000}" name="Project_Type" dataDxfId="66"/>
    <tableColumn id="6" xr3:uid="{00000000-0010-0000-0300-000006000000}" name="Max Points Possible" dataDxfId="65"/>
    <tableColumn id="7" xr3:uid="{00000000-0010-0000-0300-000007000000}" name="Points Awarded" dataDxfId="64"/>
    <tableColumn id="8" xr3:uid="{00000000-0010-0000-0300-000008000000}" name="Benchmark for_x000a_ full Points (100%)" dataDxfId="63"/>
    <tableColumn id="10" xr3:uid="{00000000-0010-0000-0300-00000A000000}" name="Partial Benchmark 2  (50-99%)" dataDxfId="62"/>
    <tableColumn id="13" xr3:uid="{00000000-0010-0000-0300-00000D000000}" name="Partial Benchmark 3 (&lt;50%)" dataDxfId="61"/>
    <tableColumn id="1" xr3:uid="{00000000-0010-0000-0300-000001000000}" name="Data _Source"/>
    <tableColumn id="4" xr3:uid="{00000000-0010-0000-0300-000004000000}" name="Points Full Benchmark " dataDxfId="60"/>
    <tableColumn id="9" xr3:uid="{00000000-0010-0000-0300-000009000000}" name="Points Benchmark 2" dataDxfId="59"/>
    <tableColumn id="11" xr3:uid="{00000000-0010-0000-0300-00000B000000}" name="Points Benchmark 3" dataDxfId="58"/>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275" displayName="Table275" ref="A8:L36" totalsRowShown="0" headerRowDxfId="57">
  <autoFilter ref="A8:L36" xr:uid="{00000000-0009-0000-0100-000004000000}"/>
  <tableColumns count="12">
    <tableColumn id="2" xr3:uid="{00000000-0010-0000-0400-000002000000}" name="Category"/>
    <tableColumn id="3" xr3:uid="{00000000-0010-0000-0400-000003000000}" name="Criteria"/>
    <tableColumn id="5" xr3:uid="{00000000-0010-0000-0400-000005000000}" name="Project_Type" dataDxfId="56"/>
    <tableColumn id="6" xr3:uid="{00000000-0010-0000-0400-000006000000}" name="Max Points Possible" dataDxfId="55"/>
    <tableColumn id="7" xr3:uid="{00000000-0010-0000-0400-000007000000}" name="Points Awarded" dataDxfId="54"/>
    <tableColumn id="8" xr3:uid="{00000000-0010-0000-0400-000008000000}" name="Benchmark for full Points (100%)" dataDxfId="53"/>
    <tableColumn id="10" xr3:uid="{00000000-0010-0000-0400-00000A000000}" name="Partial Benchmark 2  (50-99%)" dataDxfId="52"/>
    <tableColumn id="13" xr3:uid="{00000000-0010-0000-0400-00000D000000}" name="Partial Benchmark 3 (&lt;50%)" dataDxfId="51"/>
    <tableColumn id="1" xr3:uid="{00000000-0010-0000-0400-000001000000}" name="Data _Source"/>
    <tableColumn id="4" xr3:uid="{00000000-0010-0000-0400-000004000000}" name="Points Full Benchmark " dataDxfId="50"/>
    <tableColumn id="9" xr3:uid="{00000000-0010-0000-0400-000009000000}" name="Points Benchmark 2" dataDxfId="49"/>
    <tableColumn id="11" xr3:uid="{00000000-0010-0000-0400-00000B000000}" name="Points Benchmark 3" dataDxfId="48"/>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224" displayName="Table224" ref="A8:L36" totalsRowShown="0" headerRowDxfId="47" headerRowBorderDxfId="46">
  <autoFilter ref="A8:L36" xr:uid="{00000000-0009-0000-0100-000003000000}"/>
  <tableColumns count="12">
    <tableColumn id="2" xr3:uid="{00000000-0010-0000-0500-000002000000}" name="Category"/>
    <tableColumn id="3" xr3:uid="{00000000-0010-0000-0500-000003000000}" name="Criteria"/>
    <tableColumn id="5" xr3:uid="{00000000-0010-0000-0500-000005000000}" name="Project_Type" dataDxfId="45"/>
    <tableColumn id="6" xr3:uid="{00000000-0010-0000-0500-000006000000}" name="Max Points Possible" dataDxfId="44"/>
    <tableColumn id="7" xr3:uid="{00000000-0010-0000-0500-000007000000}" name="Points Awarded" dataDxfId="43"/>
    <tableColumn id="8" xr3:uid="{00000000-0010-0000-0500-000008000000}" name="Benchmark for_x000a_ full Points (100%)" dataDxfId="42"/>
    <tableColumn id="10" xr3:uid="{00000000-0010-0000-0500-00000A000000}" name="Partial Benchmark 2  (50-99%)" dataDxfId="41"/>
    <tableColumn id="13" xr3:uid="{00000000-0010-0000-0500-00000D000000}" name="Partial Benchmark 3 (&lt;50%)" dataDxfId="40"/>
    <tableColumn id="1" xr3:uid="{00000000-0010-0000-0500-000001000000}" name="Data _Source"/>
    <tableColumn id="4" xr3:uid="{00000000-0010-0000-0500-000004000000}" name="Points Full Benchmark " dataDxfId="39"/>
    <tableColumn id="9" xr3:uid="{00000000-0010-0000-0500-000009000000}" name="Points Benchmark 2" dataDxfId="38"/>
    <tableColumn id="11" xr3:uid="{00000000-0010-0000-0500-00000B000000}" name="Points Benchmark 3" dataDxfId="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2249" displayName="Table2249" ref="A8:L36" totalsRowShown="0" headerRowDxfId="36">
  <autoFilter ref="A8:L36" xr:uid="{00000000-0009-0000-0100-000008000000}"/>
  <tableColumns count="12">
    <tableColumn id="2" xr3:uid="{00000000-0010-0000-0600-000002000000}" name="Category"/>
    <tableColumn id="3" xr3:uid="{00000000-0010-0000-0600-000003000000}" name="Criteria"/>
    <tableColumn id="5" xr3:uid="{00000000-0010-0000-0600-000005000000}" name="Project_Type" dataDxfId="35"/>
    <tableColumn id="6" xr3:uid="{00000000-0010-0000-0600-000006000000}" name="Max Points Possible" dataDxfId="1"/>
    <tableColumn id="7" xr3:uid="{00000000-0010-0000-0600-000007000000}" name="Points Awarded" dataDxfId="0"/>
    <tableColumn id="8" xr3:uid="{00000000-0010-0000-0600-000008000000}" name="Benchmark for _x000a_full Points (100%)" dataDxfId="34"/>
    <tableColumn id="10" xr3:uid="{00000000-0010-0000-0600-00000A000000}" name="Partial Benchmark 2  (50-99%)" dataDxfId="33"/>
    <tableColumn id="13" xr3:uid="{00000000-0010-0000-0600-00000D000000}" name="Partial Benchmark 3 (&lt;50%)" dataDxfId="32"/>
    <tableColumn id="1" xr3:uid="{00000000-0010-0000-0600-000001000000}" name="Data _Source"/>
    <tableColumn id="4" xr3:uid="{00000000-0010-0000-0600-000004000000}" name="Points Full Benchmark " dataDxfId="31"/>
    <tableColumn id="9" xr3:uid="{00000000-0010-0000-0600-000009000000}" name="Points Benchmark 2" dataDxfId="30"/>
    <tableColumn id="11" xr3:uid="{00000000-0010-0000-0600-00000B000000}" name="Points Benchmark 3" dataDxfId="29"/>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2248" displayName="Table2248" ref="A8:L36" totalsRowShown="0" headerRowDxfId="28">
  <autoFilter ref="A8:L36" xr:uid="{00000000-0009-0000-0100-000007000000}"/>
  <tableColumns count="12">
    <tableColumn id="2" xr3:uid="{00000000-0010-0000-0700-000002000000}" name="Category" dataDxfId="27"/>
    <tableColumn id="3" xr3:uid="{00000000-0010-0000-0700-000003000000}" name="Criteria" dataDxfId="26"/>
    <tableColumn id="5" xr3:uid="{00000000-0010-0000-0700-000005000000}" name="Project_Type" dataDxfId="25"/>
    <tableColumn id="6" xr3:uid="{00000000-0010-0000-0700-000006000000}" name="Max Points Possible" dataDxfId="24"/>
    <tableColumn id="7" xr3:uid="{00000000-0010-0000-0700-000007000000}" name="Points Awarded" dataDxfId="23"/>
    <tableColumn id="8" xr3:uid="{00000000-0010-0000-0700-000008000000}" name="Benchmark for full_x000a_ Points (100%)" dataDxfId="22"/>
    <tableColumn id="10" xr3:uid="{00000000-0010-0000-0700-00000A000000}" name="Partial Benchmark 2  (50-99%)" dataDxfId="21"/>
    <tableColumn id="13" xr3:uid="{00000000-0010-0000-0700-00000D000000}" name="Partial Benchmark 3 (&lt;50%)" dataDxfId="20"/>
    <tableColumn id="1" xr3:uid="{00000000-0010-0000-0700-000001000000}" name="Data _Source"/>
    <tableColumn id="4" xr3:uid="{00000000-0010-0000-0700-000004000000}" name="Points Full Benchmark " dataDxfId="19"/>
    <tableColumn id="9" xr3:uid="{00000000-0010-0000-0700-000009000000}" name="Points Benchmark 2" dataDxfId="18"/>
    <tableColumn id="11" xr3:uid="{00000000-0010-0000-0700-00000B000000}" name="Points Benchmark 3" dataDxfId="17"/>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8.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8"/>
  <sheetViews>
    <sheetView topLeftCell="A4" workbookViewId="0">
      <selection activeCell="A22" sqref="A22"/>
    </sheetView>
  </sheetViews>
  <sheetFormatPr defaultRowHeight="15" x14ac:dyDescent="0.25"/>
  <cols>
    <col min="1" max="1" width="93.42578125" customWidth="1"/>
    <col min="2" max="2" width="25.85546875" bestFit="1" customWidth="1"/>
  </cols>
  <sheetData>
    <row r="1" spans="1:2" x14ac:dyDescent="0.25">
      <c r="A1" s="228" t="s">
        <v>314</v>
      </c>
    </row>
    <row r="2" spans="1:2" x14ac:dyDescent="0.25">
      <c r="A2" s="111" t="s">
        <v>315</v>
      </c>
      <c r="B2" s="111" t="s">
        <v>246</v>
      </c>
    </row>
    <row r="3" spans="1:2" ht="45" x14ac:dyDescent="0.25">
      <c r="A3" s="112" t="s">
        <v>165</v>
      </c>
      <c r="B3" s="57" t="s">
        <v>247</v>
      </c>
    </row>
    <row r="4" spans="1:2" ht="12" customHeight="1" x14ac:dyDescent="0.25">
      <c r="A4" s="108"/>
      <c r="B4" s="58"/>
    </row>
    <row r="5" spans="1:2" ht="53.1" customHeight="1" x14ac:dyDescent="0.25">
      <c r="A5" s="108" t="s">
        <v>313</v>
      </c>
      <c r="B5" s="113" t="s">
        <v>312</v>
      </c>
    </row>
    <row r="6" spans="1:2" ht="12" customHeight="1" x14ac:dyDescent="0.25">
      <c r="A6" s="108"/>
      <c r="B6" s="58"/>
    </row>
    <row r="7" spans="1:2" ht="75" x14ac:dyDescent="0.25">
      <c r="A7" s="108" t="s">
        <v>316</v>
      </c>
      <c r="B7" s="106" t="s">
        <v>249</v>
      </c>
    </row>
    <row r="8" spans="1:2" x14ac:dyDescent="0.25">
      <c r="A8" s="108"/>
      <c r="B8" s="58"/>
    </row>
    <row r="9" spans="1:2" ht="45" x14ac:dyDescent="0.25">
      <c r="A9" s="108" t="s">
        <v>317</v>
      </c>
      <c r="B9" s="113" t="s">
        <v>248</v>
      </c>
    </row>
    <row r="10" spans="1:2" x14ac:dyDescent="0.25">
      <c r="A10" s="108"/>
      <c r="B10" s="62"/>
    </row>
    <row r="11" spans="1:2" ht="105" x14ac:dyDescent="0.25">
      <c r="A11" s="108" t="s">
        <v>740</v>
      </c>
      <c r="B11" s="106" t="s">
        <v>270</v>
      </c>
    </row>
    <row r="12" spans="1:2" x14ac:dyDescent="0.25">
      <c r="A12" s="62"/>
      <c r="B12" s="62"/>
    </row>
    <row r="13" spans="1:2" ht="90" x14ac:dyDescent="0.25">
      <c r="A13" s="229" t="s">
        <v>741</v>
      </c>
      <c r="B13" s="230" t="s">
        <v>737</v>
      </c>
    </row>
    <row r="14" spans="1:2" x14ac:dyDescent="0.25">
      <c r="A14" s="108"/>
      <c r="B14" s="62"/>
    </row>
    <row r="15" spans="1:2" x14ac:dyDescent="0.25">
      <c r="A15" s="108" t="s">
        <v>318</v>
      </c>
      <c r="B15" s="58" t="s">
        <v>264</v>
      </c>
    </row>
    <row r="16" spans="1:2" ht="45" x14ac:dyDescent="0.25">
      <c r="A16" s="107" t="s">
        <v>742</v>
      </c>
      <c r="B16" s="57" t="s">
        <v>265</v>
      </c>
    </row>
    <row r="17" spans="1:2" x14ac:dyDescent="0.25">
      <c r="A17" s="107"/>
      <c r="B17" s="62"/>
    </row>
    <row r="18" spans="1:2" x14ac:dyDescent="0.25">
      <c r="A18" s="231" t="s">
        <v>743</v>
      </c>
      <c r="B18" s="58" t="s">
        <v>266</v>
      </c>
    </row>
    <row r="19" spans="1:2" x14ac:dyDescent="0.25">
      <c r="A19" s="107"/>
      <c r="B19" s="62"/>
    </row>
    <row r="20" spans="1:2" ht="30" x14ac:dyDescent="0.25">
      <c r="A20" s="231" t="s">
        <v>530</v>
      </c>
      <c r="B20" s="58" t="s">
        <v>266</v>
      </c>
    </row>
    <row r="21" spans="1:2" x14ac:dyDescent="0.25">
      <c r="A21" s="62"/>
      <c r="B21" s="62"/>
    </row>
    <row r="22" spans="1:2" ht="60" x14ac:dyDescent="0.25">
      <c r="A22" s="107" t="s">
        <v>744</v>
      </c>
      <c r="B22" s="106" t="s">
        <v>267</v>
      </c>
    </row>
    <row r="23" spans="1:2" x14ac:dyDescent="0.25">
      <c r="A23" s="62"/>
      <c r="B23" s="62"/>
    </row>
    <row r="24" spans="1:2" ht="30" x14ac:dyDescent="0.25">
      <c r="A24" s="108" t="s">
        <v>269</v>
      </c>
      <c r="B24" s="57" t="s">
        <v>268</v>
      </c>
    </row>
    <row r="28" spans="1:2" ht="12.6" customHeight="1" x14ac:dyDescent="0.25">
      <c r="A28" s="92"/>
    </row>
  </sheetData>
  <pageMargins left="0.7" right="0.7" top="0.75" bottom="0.75" header="0.3" footer="0.3"/>
  <pageSetup scale="75" fitToWidth="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6"/>
  <sheetViews>
    <sheetView zoomScale="69" zoomScaleNormal="69" workbookViewId="0">
      <selection activeCell="J1" sqref="J1:L1048576"/>
    </sheetView>
  </sheetViews>
  <sheetFormatPr defaultRowHeight="15" x14ac:dyDescent="0.25"/>
  <cols>
    <col min="1" max="1" width="45.42578125" bestFit="1" customWidth="1"/>
    <col min="2" max="2" width="46.85546875" customWidth="1"/>
    <col min="3" max="3" width="20.5703125" bestFit="1" customWidth="1"/>
    <col min="4" max="4" width="14.85546875" bestFit="1" customWidth="1"/>
    <col min="5" max="5" width="15.7109375" style="1" bestFit="1" customWidth="1"/>
    <col min="6" max="6" width="46.28515625" style="1" bestFit="1" customWidth="1"/>
    <col min="7" max="7" width="17.28515625" style="1" bestFit="1" customWidth="1"/>
    <col min="8" max="8" width="16.5703125" style="1" bestFit="1" customWidth="1"/>
    <col min="9" max="9" width="35.42578125" customWidth="1"/>
    <col min="10" max="10" width="20.42578125" style="1" bestFit="1" customWidth="1"/>
    <col min="11" max="11" width="19.140625" style="1" bestFit="1" customWidth="1"/>
    <col min="12" max="12" width="17.7109375" style="1" bestFit="1" customWidth="1"/>
    <col min="14" max="14" width="11.140625" customWidth="1"/>
  </cols>
  <sheetData>
    <row r="1" spans="1:12" ht="15.75" thickBot="1" x14ac:dyDescent="0.3">
      <c r="A1" s="453" t="s">
        <v>416</v>
      </c>
      <c r="B1" s="454"/>
      <c r="C1" s="454"/>
      <c r="D1" s="454"/>
      <c r="E1" s="454"/>
      <c r="F1" s="454"/>
      <c r="G1" s="454"/>
      <c r="H1" s="454"/>
      <c r="I1" s="455"/>
    </row>
    <row r="2" spans="1:12" x14ac:dyDescent="0.25">
      <c r="A2" s="54"/>
      <c r="B2" s="54"/>
      <c r="C2" s="54"/>
      <c r="D2" s="54"/>
      <c r="E2" s="54"/>
      <c r="F2" s="54"/>
      <c r="G2" s="54"/>
      <c r="H2" s="54"/>
      <c r="I2" s="54"/>
    </row>
    <row r="3" spans="1:12" x14ac:dyDescent="0.25">
      <c r="A3" t="s">
        <v>222</v>
      </c>
      <c r="C3" s="456"/>
      <c r="D3" s="457"/>
      <c r="E3" s="457"/>
      <c r="F3" s="457"/>
      <c r="G3" s="458"/>
      <c r="H3" s="56" t="s">
        <v>125</v>
      </c>
    </row>
    <row r="4" spans="1:12" x14ac:dyDescent="0.25">
      <c r="A4" t="s">
        <v>223</v>
      </c>
      <c r="C4" s="456"/>
      <c r="D4" s="457"/>
      <c r="E4" s="457"/>
      <c r="F4" s="457"/>
      <c r="G4" s="458"/>
      <c r="H4" s="56"/>
    </row>
    <row r="5" spans="1:12" x14ac:dyDescent="0.25">
      <c r="A5" t="s">
        <v>126</v>
      </c>
      <c r="C5" s="456"/>
      <c r="D5" s="457"/>
      <c r="E5" s="457"/>
      <c r="F5" s="457"/>
      <c r="G5" s="458"/>
      <c r="H5" s="56" t="s">
        <v>127</v>
      </c>
    </row>
    <row r="6" spans="1:12" x14ac:dyDescent="0.25">
      <c r="A6" t="s">
        <v>128</v>
      </c>
      <c r="C6" s="456"/>
      <c r="D6" s="457"/>
      <c r="E6" s="457"/>
      <c r="F6" s="457"/>
      <c r="G6" s="458"/>
      <c r="H6" s="56"/>
    </row>
    <row r="8" spans="1:12" ht="45.95" customHeight="1" x14ac:dyDescent="0.25">
      <c r="A8" t="s">
        <v>0</v>
      </c>
      <c r="B8" t="s">
        <v>1</v>
      </c>
      <c r="C8" t="s">
        <v>2</v>
      </c>
      <c r="D8" s="22" t="s">
        <v>164</v>
      </c>
      <c r="E8" s="116" t="s">
        <v>160</v>
      </c>
      <c r="F8" s="1" t="s">
        <v>208</v>
      </c>
      <c r="G8" s="116" t="s">
        <v>202</v>
      </c>
      <c r="H8" s="116" t="s">
        <v>209</v>
      </c>
      <c r="I8" t="s">
        <v>149</v>
      </c>
      <c r="J8" s="116" t="s">
        <v>141</v>
      </c>
      <c r="K8" s="116" t="s">
        <v>189</v>
      </c>
      <c r="L8" s="116" t="s">
        <v>190</v>
      </c>
    </row>
    <row r="9" spans="1:12" s="35" customFormat="1" x14ac:dyDescent="0.25">
      <c r="A9" s="59" t="s">
        <v>27</v>
      </c>
      <c r="B9" s="59" t="s">
        <v>153</v>
      </c>
      <c r="C9" s="76" t="s">
        <v>211</v>
      </c>
      <c r="D9" s="78">
        <v>0</v>
      </c>
      <c r="E9" s="76" t="s">
        <v>28</v>
      </c>
      <c r="F9" s="76" t="s">
        <v>4</v>
      </c>
      <c r="G9" s="76" t="s">
        <v>28</v>
      </c>
      <c r="H9" s="76" t="s">
        <v>28</v>
      </c>
      <c r="I9" s="59" t="s">
        <v>154</v>
      </c>
      <c r="J9" s="58">
        <v>0</v>
      </c>
      <c r="K9" s="58">
        <v>0</v>
      </c>
      <c r="L9" s="58">
        <v>0</v>
      </c>
    </row>
    <row r="10" spans="1:12" x14ac:dyDescent="0.25">
      <c r="A10" s="59" t="s">
        <v>27</v>
      </c>
      <c r="B10" s="59" t="s">
        <v>5</v>
      </c>
      <c r="C10" s="76" t="s">
        <v>211</v>
      </c>
      <c r="D10" s="78">
        <v>0</v>
      </c>
      <c r="E10" s="76" t="s">
        <v>28</v>
      </c>
      <c r="F10" s="76" t="s">
        <v>4</v>
      </c>
      <c r="G10" s="76"/>
      <c r="H10" s="76"/>
      <c r="I10" s="59" t="s">
        <v>29</v>
      </c>
      <c r="J10" s="58">
        <v>0</v>
      </c>
      <c r="K10" s="58">
        <v>0</v>
      </c>
      <c r="L10" s="58">
        <v>0</v>
      </c>
    </row>
    <row r="11" spans="1:12" x14ac:dyDescent="0.25">
      <c r="A11" s="59" t="s">
        <v>27</v>
      </c>
      <c r="B11" s="59" t="s">
        <v>6</v>
      </c>
      <c r="C11" s="76" t="s">
        <v>211</v>
      </c>
      <c r="D11" s="78" t="s">
        <v>4</v>
      </c>
      <c r="E11" s="76" t="s">
        <v>28</v>
      </c>
      <c r="F11" s="76" t="s">
        <v>4</v>
      </c>
      <c r="G11" s="76"/>
      <c r="H11" s="76"/>
      <c r="I11" s="59" t="s">
        <v>30</v>
      </c>
      <c r="J11" s="58">
        <v>0</v>
      </c>
      <c r="K11" s="58">
        <v>0</v>
      </c>
      <c r="L11" s="58">
        <v>0</v>
      </c>
    </row>
    <row r="12" spans="1:12" x14ac:dyDescent="0.25">
      <c r="A12" s="59" t="s">
        <v>27</v>
      </c>
      <c r="B12" s="59" t="s">
        <v>7</v>
      </c>
      <c r="C12" s="76" t="s">
        <v>211</v>
      </c>
      <c r="D12" s="78" t="s">
        <v>4</v>
      </c>
      <c r="E12" s="76" t="s">
        <v>28</v>
      </c>
      <c r="F12" s="76" t="s">
        <v>4</v>
      </c>
      <c r="G12" s="76"/>
      <c r="H12" s="76"/>
      <c r="I12" s="59" t="s">
        <v>170</v>
      </c>
      <c r="J12" s="58">
        <v>0</v>
      </c>
      <c r="K12" s="58">
        <v>0</v>
      </c>
      <c r="L12" s="58">
        <v>0</v>
      </c>
    </row>
    <row r="13" spans="1:12" ht="30" x14ac:dyDescent="0.25">
      <c r="A13" s="72" t="s">
        <v>27</v>
      </c>
      <c r="B13" s="73" t="s">
        <v>38</v>
      </c>
      <c r="C13" s="76" t="s">
        <v>211</v>
      </c>
      <c r="D13" s="78" t="s">
        <v>4</v>
      </c>
      <c r="E13" s="93" t="s">
        <v>28</v>
      </c>
      <c r="F13" s="93" t="s">
        <v>4</v>
      </c>
      <c r="G13" s="93"/>
      <c r="H13" s="93"/>
      <c r="I13" t="s">
        <v>239</v>
      </c>
      <c r="J13" s="58">
        <v>0</v>
      </c>
      <c r="K13" s="58">
        <v>0</v>
      </c>
      <c r="L13" s="58">
        <v>0</v>
      </c>
    </row>
    <row r="14" spans="1:12" ht="30" x14ac:dyDescent="0.25">
      <c r="A14" s="72" t="s">
        <v>27</v>
      </c>
      <c r="B14" s="72" t="s">
        <v>162</v>
      </c>
      <c r="C14" s="76" t="s">
        <v>211</v>
      </c>
      <c r="D14" s="78" t="s">
        <v>263</v>
      </c>
      <c r="E14" s="137"/>
      <c r="F14" s="93" t="s">
        <v>4</v>
      </c>
      <c r="G14" s="93"/>
      <c r="H14" s="93"/>
      <c r="I14" s="73" t="s">
        <v>161</v>
      </c>
      <c r="J14" s="58">
        <v>0</v>
      </c>
      <c r="K14" s="58">
        <v>0</v>
      </c>
      <c r="L14" s="58">
        <v>0</v>
      </c>
    </row>
    <row r="15" spans="1:12" x14ac:dyDescent="0.25">
      <c r="A15" s="298" t="s">
        <v>27</v>
      </c>
      <c r="B15" s="298" t="s">
        <v>260</v>
      </c>
      <c r="C15" s="76" t="s">
        <v>211</v>
      </c>
      <c r="D15" s="78" t="s">
        <v>4</v>
      </c>
      <c r="E15" s="137"/>
      <c r="F15" s="93" t="s">
        <v>4</v>
      </c>
      <c r="G15" s="93"/>
      <c r="H15" s="93"/>
      <c r="I15" s="73" t="s">
        <v>261</v>
      </c>
      <c r="J15" s="58">
        <v>0</v>
      </c>
      <c r="K15" s="58">
        <v>0</v>
      </c>
      <c r="L15" s="58">
        <v>0</v>
      </c>
    </row>
    <row r="16" spans="1:12" x14ac:dyDescent="0.25">
      <c r="A16" s="333" t="s">
        <v>9</v>
      </c>
      <c r="B16" s="334" t="s">
        <v>10</v>
      </c>
      <c r="C16" s="88" t="s">
        <v>211</v>
      </c>
      <c r="D16" s="79">
        <v>25</v>
      </c>
      <c r="E16" s="144"/>
      <c r="F16" s="146">
        <v>1</v>
      </c>
      <c r="G16" s="138" t="s">
        <v>396</v>
      </c>
      <c r="H16" s="139" t="s">
        <v>417</v>
      </c>
      <c r="I16" s="89" t="s">
        <v>184</v>
      </c>
      <c r="J16" s="58">
        <v>25</v>
      </c>
      <c r="K16" s="58">
        <v>12.5</v>
      </c>
      <c r="L16" s="58">
        <v>0</v>
      </c>
    </row>
    <row r="17" spans="1:14" ht="30" x14ac:dyDescent="0.25">
      <c r="A17" s="343" t="s">
        <v>11</v>
      </c>
      <c r="B17" s="343" t="s">
        <v>285</v>
      </c>
      <c r="C17" s="88" t="s">
        <v>211</v>
      </c>
      <c r="D17" s="81">
        <v>5</v>
      </c>
      <c r="E17" s="148"/>
      <c r="F17" s="135" t="s">
        <v>418</v>
      </c>
      <c r="G17" s="135" t="s">
        <v>428</v>
      </c>
      <c r="H17" s="135" t="s">
        <v>419</v>
      </c>
      <c r="I17" s="89" t="s">
        <v>184</v>
      </c>
      <c r="J17" s="58">
        <v>5</v>
      </c>
      <c r="K17" s="58">
        <v>2.5</v>
      </c>
      <c r="L17" s="58">
        <v>0</v>
      </c>
    </row>
    <row r="18" spans="1:14" ht="30" x14ac:dyDescent="0.25">
      <c r="A18" s="335" t="s">
        <v>280</v>
      </c>
      <c r="B18" s="335" t="s">
        <v>802</v>
      </c>
      <c r="C18" s="88" t="s">
        <v>211</v>
      </c>
      <c r="D18" s="81">
        <v>2</v>
      </c>
      <c r="E18" s="148"/>
      <c r="F18" s="136" t="s">
        <v>420</v>
      </c>
      <c r="G18" s="136" t="s">
        <v>427</v>
      </c>
      <c r="H18" s="136" t="s">
        <v>306</v>
      </c>
      <c r="I18" s="83" t="s">
        <v>186</v>
      </c>
      <c r="J18" s="58">
        <v>2</v>
      </c>
      <c r="K18" s="58">
        <v>1</v>
      </c>
      <c r="L18" s="58">
        <v>0</v>
      </c>
    </row>
    <row r="19" spans="1:14" ht="30" x14ac:dyDescent="0.25">
      <c r="A19" s="335" t="s">
        <v>280</v>
      </c>
      <c r="B19" s="335" t="s">
        <v>803</v>
      </c>
      <c r="C19" s="88" t="s">
        <v>211</v>
      </c>
      <c r="D19" s="81">
        <v>2</v>
      </c>
      <c r="E19" s="148"/>
      <c r="F19" s="136" t="s">
        <v>421</v>
      </c>
      <c r="G19" s="136" t="s">
        <v>426</v>
      </c>
      <c r="H19" s="136" t="s">
        <v>422</v>
      </c>
      <c r="I19" s="83" t="s">
        <v>186</v>
      </c>
      <c r="J19" s="58">
        <v>2</v>
      </c>
      <c r="K19" s="58">
        <v>1</v>
      </c>
      <c r="L19" s="58">
        <v>0</v>
      </c>
    </row>
    <row r="20" spans="1:14" ht="30" x14ac:dyDescent="0.25">
      <c r="A20" s="335" t="s">
        <v>12</v>
      </c>
      <c r="B20" s="335" t="s">
        <v>15</v>
      </c>
      <c r="C20" s="88" t="s">
        <v>211</v>
      </c>
      <c r="D20" s="81">
        <v>3</v>
      </c>
      <c r="E20" s="148"/>
      <c r="F20" s="135" t="s">
        <v>423</v>
      </c>
      <c r="G20" s="135" t="s">
        <v>425</v>
      </c>
      <c r="H20" s="135" t="s">
        <v>466</v>
      </c>
      <c r="I20" s="83" t="s">
        <v>186</v>
      </c>
      <c r="J20" s="58">
        <v>3</v>
      </c>
      <c r="K20" s="58">
        <v>1.5</v>
      </c>
      <c r="L20" s="58">
        <v>0</v>
      </c>
    </row>
    <row r="21" spans="1:14" ht="30" x14ac:dyDescent="0.25">
      <c r="A21" s="335" t="s">
        <v>12</v>
      </c>
      <c r="B21" s="335" t="s">
        <v>16</v>
      </c>
      <c r="C21" s="88" t="s">
        <v>211</v>
      </c>
      <c r="D21" s="84">
        <v>3</v>
      </c>
      <c r="E21" s="149"/>
      <c r="F21" s="136" t="s">
        <v>424</v>
      </c>
      <c r="G21" s="136" t="s">
        <v>460</v>
      </c>
      <c r="H21" s="136" t="s">
        <v>465</v>
      </c>
      <c r="I21" s="83" t="s">
        <v>186</v>
      </c>
      <c r="J21" s="58">
        <v>3</v>
      </c>
      <c r="K21" s="58">
        <v>1.5</v>
      </c>
      <c r="L21" s="58">
        <v>0</v>
      </c>
    </row>
    <row r="22" spans="1:14" ht="30" x14ac:dyDescent="0.25">
      <c r="A22" s="363" t="s">
        <v>17</v>
      </c>
      <c r="B22" s="363" t="s">
        <v>8</v>
      </c>
      <c r="C22" s="361" t="s">
        <v>211</v>
      </c>
      <c r="D22" s="80">
        <v>5</v>
      </c>
      <c r="E22" s="150"/>
      <c r="F22" s="367" t="s">
        <v>200</v>
      </c>
      <c r="G22" s="367" t="s">
        <v>201</v>
      </c>
      <c r="H22" s="367" t="s">
        <v>199</v>
      </c>
      <c r="I22" s="299" t="s">
        <v>238</v>
      </c>
      <c r="J22" s="58">
        <v>5</v>
      </c>
      <c r="K22" s="58">
        <v>2.5</v>
      </c>
      <c r="L22" s="58">
        <v>0</v>
      </c>
    </row>
    <row r="23" spans="1:14" ht="30" x14ac:dyDescent="0.25">
      <c r="A23" s="302" t="s">
        <v>17</v>
      </c>
      <c r="B23" s="299" t="s">
        <v>113</v>
      </c>
      <c r="C23" s="361" t="s">
        <v>211</v>
      </c>
      <c r="D23" s="61">
        <v>5</v>
      </c>
      <c r="E23" s="77"/>
      <c r="F23" s="300" t="s">
        <v>114</v>
      </c>
      <c r="G23" s="301" t="s">
        <v>174</v>
      </c>
      <c r="H23" s="301" t="s">
        <v>173</v>
      </c>
      <c r="I23" s="302" t="s">
        <v>240</v>
      </c>
      <c r="J23" s="58">
        <v>5</v>
      </c>
      <c r="K23" s="58">
        <v>2.5</v>
      </c>
      <c r="L23" s="58">
        <v>0</v>
      </c>
    </row>
    <row r="24" spans="1:14" x14ac:dyDescent="0.25">
      <c r="A24" s="302" t="s">
        <v>17</v>
      </c>
      <c r="B24" s="299" t="s">
        <v>180</v>
      </c>
      <c r="C24" s="361" t="s">
        <v>211</v>
      </c>
      <c r="D24" s="61">
        <v>4</v>
      </c>
      <c r="E24" s="77"/>
      <c r="F24" s="300" t="s">
        <v>114</v>
      </c>
      <c r="G24" s="301" t="s">
        <v>175</v>
      </c>
      <c r="H24" s="301"/>
      <c r="I24" s="299" t="s">
        <v>182</v>
      </c>
      <c r="J24" s="57">
        <v>4</v>
      </c>
      <c r="K24" s="57">
        <v>2</v>
      </c>
      <c r="L24" s="57">
        <v>0</v>
      </c>
    </row>
    <row r="25" spans="1:14" ht="30" x14ac:dyDescent="0.25">
      <c r="A25" s="302" t="s">
        <v>17</v>
      </c>
      <c r="B25" s="299" t="s">
        <v>176</v>
      </c>
      <c r="C25" s="361" t="s">
        <v>211</v>
      </c>
      <c r="D25" s="61">
        <v>6</v>
      </c>
      <c r="E25" s="77"/>
      <c r="F25" s="300" t="s">
        <v>157</v>
      </c>
      <c r="G25" s="301" t="s">
        <v>166</v>
      </c>
      <c r="H25" s="301" t="s">
        <v>469</v>
      </c>
      <c r="I25" s="299" t="s">
        <v>183</v>
      </c>
      <c r="J25" s="57">
        <v>6</v>
      </c>
      <c r="K25" s="57">
        <v>3</v>
      </c>
      <c r="L25" s="57">
        <v>0</v>
      </c>
    </row>
    <row r="26" spans="1:14" s="35" customFormat="1" ht="52.5" customHeight="1" x14ac:dyDescent="0.25">
      <c r="A26" s="306" t="s">
        <v>17</v>
      </c>
      <c r="B26" s="303" t="s">
        <v>18</v>
      </c>
      <c r="C26" s="361" t="s">
        <v>211</v>
      </c>
      <c r="D26" s="71">
        <v>12</v>
      </c>
      <c r="E26" s="86"/>
      <c r="F26" s="304" t="s">
        <v>191</v>
      </c>
      <c r="G26" s="304" t="s">
        <v>553</v>
      </c>
      <c r="H26" s="305" t="s">
        <v>557</v>
      </c>
      <c r="I26" s="303" t="s">
        <v>561</v>
      </c>
      <c r="J26" s="57">
        <v>12</v>
      </c>
      <c r="K26" s="57">
        <v>6</v>
      </c>
      <c r="L26" s="57">
        <v>0</v>
      </c>
      <c r="N26" s="157" t="s">
        <v>559</v>
      </c>
    </row>
    <row r="27" spans="1:14" s="35" customFormat="1" ht="30" x14ac:dyDescent="0.25">
      <c r="A27" s="303" t="s">
        <v>179</v>
      </c>
      <c r="B27" s="303" t="s">
        <v>36</v>
      </c>
      <c r="C27" s="361" t="s">
        <v>211</v>
      </c>
      <c r="D27" s="71">
        <v>15</v>
      </c>
      <c r="E27" s="86"/>
      <c r="F27" s="128" t="s">
        <v>723</v>
      </c>
      <c r="G27" s="128" t="s">
        <v>724</v>
      </c>
      <c r="H27" s="140" t="s">
        <v>725</v>
      </c>
      <c r="I27" s="71" t="s">
        <v>187</v>
      </c>
      <c r="J27" s="57">
        <v>15</v>
      </c>
      <c r="K27" s="57">
        <v>7.5</v>
      </c>
      <c r="L27" s="57">
        <v>0</v>
      </c>
    </row>
    <row r="28" spans="1:14" ht="30" x14ac:dyDescent="0.25">
      <c r="A28" s="82" t="s">
        <v>19</v>
      </c>
      <c r="B28" s="81" t="s">
        <v>20</v>
      </c>
      <c r="C28" s="88" t="s">
        <v>211</v>
      </c>
      <c r="D28" s="81">
        <v>5</v>
      </c>
      <c r="E28" s="134"/>
      <c r="F28" s="135" t="s">
        <v>461</v>
      </c>
      <c r="G28" s="368">
        <v>5.0000000000000001E-3</v>
      </c>
      <c r="H28" s="135" t="s">
        <v>462</v>
      </c>
      <c r="I28" s="83" t="s">
        <v>184</v>
      </c>
      <c r="J28" s="58">
        <v>5</v>
      </c>
      <c r="K28" s="58">
        <v>2.5</v>
      </c>
      <c r="L28" s="58">
        <v>0</v>
      </c>
    </row>
    <row r="29" spans="1:14" ht="30" x14ac:dyDescent="0.25">
      <c r="A29" s="82" t="s">
        <v>19</v>
      </c>
      <c r="B29" s="335" t="s">
        <v>804</v>
      </c>
      <c r="C29" s="88" t="s">
        <v>211</v>
      </c>
      <c r="D29" s="81">
        <v>5</v>
      </c>
      <c r="E29" s="134"/>
      <c r="F29" s="135" t="s">
        <v>461</v>
      </c>
      <c r="G29" s="368">
        <v>5.0000000000000001E-3</v>
      </c>
      <c r="H29" s="135" t="s">
        <v>462</v>
      </c>
      <c r="I29" s="83" t="s">
        <v>184</v>
      </c>
      <c r="J29" s="58">
        <v>5</v>
      </c>
      <c r="K29" s="58">
        <v>2.5</v>
      </c>
      <c r="L29" s="58">
        <v>0</v>
      </c>
    </row>
    <row r="30" spans="1:14" ht="30" x14ac:dyDescent="0.25">
      <c r="A30" s="82" t="s">
        <v>19</v>
      </c>
      <c r="B30" s="81" t="s">
        <v>22</v>
      </c>
      <c r="C30" s="88" t="s">
        <v>211</v>
      </c>
      <c r="D30" s="81">
        <v>5</v>
      </c>
      <c r="E30" s="134"/>
      <c r="F30" s="135" t="s">
        <v>463</v>
      </c>
      <c r="G30" s="135" t="s">
        <v>460</v>
      </c>
      <c r="H30" s="135" t="s">
        <v>465</v>
      </c>
      <c r="I30" s="83" t="s">
        <v>184</v>
      </c>
      <c r="J30" s="58">
        <v>5</v>
      </c>
      <c r="K30" s="58">
        <v>2.5</v>
      </c>
      <c r="L30" s="58">
        <v>0</v>
      </c>
    </row>
    <row r="31" spans="1:14" ht="32.1" customHeight="1" x14ac:dyDescent="0.25">
      <c r="A31" s="69" t="s">
        <v>155</v>
      </c>
      <c r="B31" s="68" t="s">
        <v>344</v>
      </c>
      <c r="C31" s="283" t="s">
        <v>211</v>
      </c>
      <c r="D31" s="68">
        <v>1</v>
      </c>
      <c r="E31" s="119"/>
      <c r="F31" s="123" t="s">
        <v>345</v>
      </c>
      <c r="G31" s="119" t="s">
        <v>142</v>
      </c>
      <c r="H31" s="119" t="s">
        <v>142</v>
      </c>
      <c r="I31" s="69" t="s">
        <v>346</v>
      </c>
      <c r="J31" s="58">
        <v>1</v>
      </c>
      <c r="K31" s="58">
        <v>0</v>
      </c>
      <c r="L31" s="58">
        <v>0</v>
      </c>
    </row>
    <row r="32" spans="1:14" x14ac:dyDescent="0.25">
      <c r="A32" s="69" t="s">
        <v>542</v>
      </c>
      <c r="B32" s="68" t="s">
        <v>112</v>
      </c>
      <c r="C32" s="283" t="s">
        <v>211</v>
      </c>
      <c r="D32" s="379">
        <v>1</v>
      </c>
      <c r="E32" s="321"/>
      <c r="F32" s="322">
        <v>1</v>
      </c>
      <c r="G32" s="322">
        <v>0.5</v>
      </c>
      <c r="H32" s="321" t="s">
        <v>205</v>
      </c>
      <c r="I32" s="323" t="s">
        <v>188</v>
      </c>
      <c r="J32" s="58">
        <v>1</v>
      </c>
      <c r="K32" s="58">
        <v>0.5</v>
      </c>
      <c r="L32" s="58">
        <v>0</v>
      </c>
    </row>
    <row r="33" spans="1:12" x14ac:dyDescent="0.25">
      <c r="A33" s="69" t="s">
        <v>156</v>
      </c>
      <c r="B33" s="68" t="s">
        <v>152</v>
      </c>
      <c r="C33" s="283" t="s">
        <v>211</v>
      </c>
      <c r="D33" s="380">
        <v>1</v>
      </c>
      <c r="E33" s="325"/>
      <c r="F33" s="326" t="s">
        <v>177</v>
      </c>
      <c r="G33" s="325" t="s">
        <v>205</v>
      </c>
      <c r="H33" s="325" t="s">
        <v>205</v>
      </c>
      <c r="I33" s="323" t="s">
        <v>220</v>
      </c>
      <c r="J33" s="58">
        <v>1</v>
      </c>
      <c r="K33" s="58">
        <v>0.5</v>
      </c>
      <c r="L33" s="58">
        <v>0</v>
      </c>
    </row>
    <row r="34" spans="1:12" ht="39.75" customHeight="1" x14ac:dyDescent="0.25">
      <c r="A34" s="366" t="s">
        <v>790</v>
      </c>
      <c r="B34" s="315" t="s">
        <v>538</v>
      </c>
      <c r="C34" s="598" t="s">
        <v>211</v>
      </c>
      <c r="D34" s="314">
        <v>5</v>
      </c>
      <c r="E34" s="311"/>
      <c r="F34" s="311">
        <v>5</v>
      </c>
      <c r="G34" s="312" t="s">
        <v>226</v>
      </c>
      <c r="H34" s="312" t="s">
        <v>225</v>
      </c>
      <c r="I34" s="313" t="s">
        <v>792</v>
      </c>
      <c r="J34" s="57">
        <v>5</v>
      </c>
      <c r="K34" s="57">
        <v>4</v>
      </c>
      <c r="L34" s="57">
        <v>0</v>
      </c>
    </row>
    <row r="35" spans="1:12" ht="30" x14ac:dyDescent="0.25">
      <c r="A35" s="315" t="s">
        <v>539</v>
      </c>
      <c r="B35" s="314" t="s">
        <v>788</v>
      </c>
      <c r="C35" s="598" t="s">
        <v>211</v>
      </c>
      <c r="D35" s="314">
        <v>5</v>
      </c>
      <c r="E35" s="311"/>
      <c r="F35" s="311" t="s">
        <v>569</v>
      </c>
      <c r="G35" s="311" t="s">
        <v>231</v>
      </c>
      <c r="H35" s="311" t="s">
        <v>229</v>
      </c>
      <c r="I35" s="315" t="s">
        <v>799</v>
      </c>
      <c r="J35" s="57">
        <v>5</v>
      </c>
      <c r="K35" s="57">
        <v>2</v>
      </c>
      <c r="L35" s="57">
        <v>0</v>
      </c>
    </row>
    <row r="36" spans="1:12" ht="29.1" customHeight="1" x14ac:dyDescent="0.25">
      <c r="A36" s="315" t="s">
        <v>540</v>
      </c>
      <c r="B36" s="315" t="s">
        <v>805</v>
      </c>
      <c r="C36" s="598" t="s">
        <v>211</v>
      </c>
      <c r="D36" s="314">
        <v>5</v>
      </c>
      <c r="E36" s="311"/>
      <c r="F36" s="312" t="s">
        <v>568</v>
      </c>
      <c r="G36" s="311" t="s">
        <v>228</v>
      </c>
      <c r="H36" s="311" t="s">
        <v>142</v>
      </c>
      <c r="I36" s="315" t="s">
        <v>541</v>
      </c>
      <c r="J36" s="58">
        <v>5</v>
      </c>
      <c r="K36" s="58">
        <v>3</v>
      </c>
      <c r="L36" s="58">
        <v>0</v>
      </c>
    </row>
    <row r="37" spans="1:12" x14ac:dyDescent="0.25">
      <c r="C37" s="44" t="s">
        <v>111</v>
      </c>
      <c r="D37" s="44">
        <f>SUM(Table275[Max Points Possible])</f>
        <v>120</v>
      </c>
    </row>
    <row r="38" spans="1:12" x14ac:dyDescent="0.25">
      <c r="B38" s="64" t="s">
        <v>809</v>
      </c>
      <c r="D38" s="64">
        <v>66</v>
      </c>
    </row>
    <row r="40" spans="1:12" x14ac:dyDescent="0.25">
      <c r="A40" s="64" t="s">
        <v>28</v>
      </c>
    </row>
    <row r="42" spans="1:12" x14ac:dyDescent="0.25">
      <c r="A42" s="155" t="s">
        <v>546</v>
      </c>
    </row>
    <row r="43" spans="1:12" x14ac:dyDescent="0.25">
      <c r="A43" s="64"/>
      <c r="B43" s="155" t="s">
        <v>547</v>
      </c>
    </row>
    <row r="44" spans="1:12" x14ac:dyDescent="0.25">
      <c r="B44" s="155" t="s">
        <v>548</v>
      </c>
    </row>
    <row r="45" spans="1:12" x14ac:dyDescent="0.25">
      <c r="B45" s="155" t="s">
        <v>545</v>
      </c>
    </row>
    <row r="46" spans="1:12" x14ac:dyDescent="0.25">
      <c r="B46" s="155" t="s">
        <v>549</v>
      </c>
    </row>
  </sheetData>
  <mergeCells count="5">
    <mergeCell ref="A1:I1"/>
    <mergeCell ref="C3:G3"/>
    <mergeCell ref="C4:G4"/>
    <mergeCell ref="C5:G5"/>
    <mergeCell ref="C6:G6"/>
  </mergeCell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46"/>
  <sheetViews>
    <sheetView workbookViewId="0">
      <selection activeCell="J1" sqref="J1:L1048576"/>
    </sheetView>
  </sheetViews>
  <sheetFormatPr defaultRowHeight="15" x14ac:dyDescent="0.25"/>
  <cols>
    <col min="1" max="1" width="41.7109375" bestFit="1" customWidth="1"/>
    <col min="2" max="2" width="46.85546875" customWidth="1"/>
    <col min="3" max="3" width="14.85546875" style="1" bestFit="1" customWidth="1"/>
    <col min="4" max="4" width="9.7109375" style="1" customWidth="1"/>
    <col min="5" max="5" width="12.42578125" style="1" bestFit="1" customWidth="1"/>
    <col min="6" max="6" width="22" style="1" bestFit="1" customWidth="1"/>
    <col min="7" max="7" width="15.85546875" style="1" bestFit="1" customWidth="1"/>
    <col min="8" max="8" width="16.5703125" style="1" bestFit="1" customWidth="1"/>
    <col min="9" max="9" width="34.140625" bestFit="1" customWidth="1"/>
    <col min="10" max="10" width="15.42578125" style="1" bestFit="1" customWidth="1"/>
    <col min="11" max="12" width="16.85546875" style="1" bestFit="1" customWidth="1"/>
    <col min="14" max="14" width="18.85546875" customWidth="1"/>
  </cols>
  <sheetData>
    <row r="1" spans="1:12" ht="15.75" thickBot="1" x14ac:dyDescent="0.3">
      <c r="A1" s="453" t="s">
        <v>467</v>
      </c>
      <c r="B1" s="454"/>
      <c r="C1" s="454"/>
      <c r="D1" s="454"/>
      <c r="E1" s="454"/>
      <c r="F1" s="454"/>
      <c r="G1" s="454"/>
      <c r="H1" s="454"/>
      <c r="I1" s="455"/>
    </row>
    <row r="2" spans="1:12" x14ac:dyDescent="0.25">
      <c r="A2" s="54"/>
      <c r="B2" s="54"/>
      <c r="C2" s="54"/>
      <c r="D2" s="54"/>
      <c r="E2" s="54"/>
      <c r="F2" s="54"/>
      <c r="G2" s="54"/>
      <c r="H2" s="54"/>
    </row>
    <row r="3" spans="1:12" x14ac:dyDescent="0.25">
      <c r="A3" t="s">
        <v>222</v>
      </c>
      <c r="C3" s="456"/>
      <c r="D3" s="457"/>
      <c r="E3" s="457"/>
      <c r="F3" s="457"/>
      <c r="G3" s="458"/>
      <c r="H3" s="56" t="s">
        <v>125</v>
      </c>
    </row>
    <row r="4" spans="1:12" x14ac:dyDescent="0.25">
      <c r="A4" t="s">
        <v>223</v>
      </c>
      <c r="C4" s="456"/>
      <c r="D4" s="457"/>
      <c r="E4" s="457"/>
      <c r="F4" s="457"/>
      <c r="G4" s="458"/>
      <c r="H4" s="56"/>
    </row>
    <row r="5" spans="1:12" x14ac:dyDescent="0.25">
      <c r="A5" t="s">
        <v>126</v>
      </c>
      <c r="C5" s="456"/>
      <c r="D5" s="457"/>
      <c r="E5" s="457"/>
      <c r="F5" s="457"/>
      <c r="G5" s="458"/>
      <c r="H5" s="56" t="s">
        <v>127</v>
      </c>
    </row>
    <row r="6" spans="1:12" x14ac:dyDescent="0.25">
      <c r="A6" t="s">
        <v>128</v>
      </c>
      <c r="C6" s="456"/>
      <c r="D6" s="457"/>
      <c r="E6" s="457"/>
      <c r="F6" s="457"/>
      <c r="G6" s="458"/>
      <c r="H6" s="56"/>
    </row>
    <row r="8" spans="1:12" ht="48" customHeight="1" x14ac:dyDescent="0.25">
      <c r="A8" s="62" t="s">
        <v>0</v>
      </c>
      <c r="B8" s="62" t="s">
        <v>1</v>
      </c>
      <c r="C8" s="62" t="s">
        <v>2</v>
      </c>
      <c r="D8" s="113" t="s">
        <v>164</v>
      </c>
      <c r="E8" s="113" t="s">
        <v>160</v>
      </c>
      <c r="F8" s="113" t="s">
        <v>470</v>
      </c>
      <c r="G8" s="113" t="s">
        <v>202</v>
      </c>
      <c r="H8" s="113" t="s">
        <v>209</v>
      </c>
      <c r="I8" s="62" t="s">
        <v>149</v>
      </c>
      <c r="J8" s="113" t="s">
        <v>141</v>
      </c>
      <c r="K8" s="113" t="s">
        <v>189</v>
      </c>
      <c r="L8" s="113" t="s">
        <v>190</v>
      </c>
    </row>
    <row r="9" spans="1:12" x14ac:dyDescent="0.25">
      <c r="A9" s="59" t="s">
        <v>27</v>
      </c>
      <c r="B9" s="59" t="s">
        <v>153</v>
      </c>
      <c r="C9" s="76" t="s">
        <v>26</v>
      </c>
      <c r="D9" s="131">
        <v>0</v>
      </c>
      <c r="E9" s="76"/>
      <c r="F9" s="76" t="s">
        <v>4</v>
      </c>
      <c r="G9" s="76"/>
      <c r="H9" s="76" t="s">
        <v>28</v>
      </c>
      <c r="I9" s="59" t="s">
        <v>154</v>
      </c>
      <c r="J9" s="58">
        <v>0</v>
      </c>
      <c r="K9" s="58">
        <v>0</v>
      </c>
      <c r="L9" s="58">
        <v>0</v>
      </c>
    </row>
    <row r="10" spans="1:12" x14ac:dyDescent="0.25">
      <c r="A10" s="59" t="s">
        <v>27</v>
      </c>
      <c r="B10" s="59" t="s">
        <v>5</v>
      </c>
      <c r="C10" s="76" t="s">
        <v>26</v>
      </c>
      <c r="D10" s="131">
        <v>0</v>
      </c>
      <c r="E10" s="76"/>
      <c r="F10" s="76" t="s">
        <v>4</v>
      </c>
      <c r="G10" s="76"/>
      <c r="H10" s="76" t="s">
        <v>28</v>
      </c>
      <c r="I10" s="59" t="s">
        <v>29</v>
      </c>
      <c r="J10" s="58">
        <v>0</v>
      </c>
      <c r="K10" s="58">
        <v>0</v>
      </c>
      <c r="L10" s="58">
        <v>0</v>
      </c>
    </row>
    <row r="11" spans="1:12" x14ac:dyDescent="0.25">
      <c r="A11" s="59" t="s">
        <v>27</v>
      </c>
      <c r="B11" s="59" t="s">
        <v>6</v>
      </c>
      <c r="C11" s="76" t="s">
        <v>26</v>
      </c>
      <c r="D11" s="131">
        <v>0</v>
      </c>
      <c r="E11" s="76"/>
      <c r="F11" s="76" t="s">
        <v>4</v>
      </c>
      <c r="G11" s="76"/>
      <c r="H11" s="76" t="s">
        <v>28</v>
      </c>
      <c r="I11" s="59" t="s">
        <v>30</v>
      </c>
      <c r="J11" s="58">
        <v>0</v>
      </c>
      <c r="K11" s="58">
        <v>0</v>
      </c>
      <c r="L11" s="58">
        <v>0</v>
      </c>
    </row>
    <row r="12" spans="1:12" x14ac:dyDescent="0.25">
      <c r="A12" s="59" t="s">
        <v>27</v>
      </c>
      <c r="B12" s="59" t="s">
        <v>7</v>
      </c>
      <c r="C12" s="76" t="s">
        <v>26</v>
      </c>
      <c r="D12" s="131">
        <v>0</v>
      </c>
      <c r="E12" s="76"/>
      <c r="F12" s="76" t="s">
        <v>4</v>
      </c>
      <c r="G12" s="76"/>
      <c r="H12" s="76" t="s">
        <v>28</v>
      </c>
      <c r="I12" s="59" t="s">
        <v>170</v>
      </c>
      <c r="J12" s="58">
        <v>0</v>
      </c>
      <c r="K12" s="58">
        <v>0</v>
      </c>
      <c r="L12" s="58">
        <v>0</v>
      </c>
    </row>
    <row r="13" spans="1:12" ht="30" x14ac:dyDescent="0.25">
      <c r="A13" s="72" t="s">
        <v>27</v>
      </c>
      <c r="B13" s="73" t="s">
        <v>38</v>
      </c>
      <c r="C13" s="76" t="s">
        <v>26</v>
      </c>
      <c r="D13" s="120">
        <v>0</v>
      </c>
      <c r="E13" s="76"/>
      <c r="F13" s="93" t="s">
        <v>4</v>
      </c>
      <c r="G13" s="76"/>
      <c r="H13" s="93" t="s">
        <v>28</v>
      </c>
      <c r="I13" t="s">
        <v>239</v>
      </c>
      <c r="J13" s="58">
        <v>0</v>
      </c>
      <c r="K13" s="58">
        <v>0</v>
      </c>
      <c r="L13" s="58">
        <v>0</v>
      </c>
    </row>
    <row r="14" spans="1:12" ht="30" x14ac:dyDescent="0.25">
      <c r="A14" s="72" t="s">
        <v>27</v>
      </c>
      <c r="B14" s="72" t="s">
        <v>162</v>
      </c>
      <c r="C14" s="76" t="s">
        <v>26</v>
      </c>
      <c r="D14" s="120">
        <v>0</v>
      </c>
      <c r="E14" s="76"/>
      <c r="F14" s="93" t="s">
        <v>4</v>
      </c>
      <c r="G14" s="76"/>
      <c r="H14" s="120" t="s">
        <v>28</v>
      </c>
      <c r="I14" s="73" t="s">
        <v>161</v>
      </c>
      <c r="J14" s="58">
        <v>0</v>
      </c>
      <c r="K14" s="58">
        <v>0</v>
      </c>
      <c r="L14" s="58">
        <v>0</v>
      </c>
    </row>
    <row r="15" spans="1:12" x14ac:dyDescent="0.25">
      <c r="A15" s="72" t="s">
        <v>27</v>
      </c>
      <c r="B15" s="72" t="s">
        <v>260</v>
      </c>
      <c r="C15" s="76" t="s">
        <v>26</v>
      </c>
      <c r="D15" s="120" t="s">
        <v>4</v>
      </c>
      <c r="E15" s="93"/>
      <c r="F15" s="93" t="s">
        <v>4</v>
      </c>
      <c r="G15" s="93"/>
      <c r="H15" s="93"/>
      <c r="I15" s="95" t="s">
        <v>261</v>
      </c>
      <c r="J15" s="58">
        <v>0</v>
      </c>
      <c r="K15" s="58">
        <v>0</v>
      </c>
      <c r="L15" s="58">
        <v>0</v>
      </c>
    </row>
    <row r="16" spans="1:12" x14ac:dyDescent="0.25">
      <c r="A16" s="85" t="s">
        <v>9</v>
      </c>
      <c r="B16" s="85" t="s">
        <v>10</v>
      </c>
      <c r="C16" s="88" t="s">
        <v>26</v>
      </c>
      <c r="D16" s="153">
        <v>25</v>
      </c>
      <c r="E16" s="151"/>
      <c r="F16" s="146" t="s">
        <v>471</v>
      </c>
      <c r="G16" s="138" t="s">
        <v>472</v>
      </c>
      <c r="H16" s="139" t="s">
        <v>473</v>
      </c>
      <c r="I16" s="89" t="s">
        <v>184</v>
      </c>
      <c r="J16" s="58">
        <v>25</v>
      </c>
      <c r="K16" s="58">
        <v>12.5</v>
      </c>
      <c r="L16" s="58">
        <v>0</v>
      </c>
    </row>
    <row r="17" spans="1:14" s="35" customFormat="1" ht="39" customHeight="1" x14ac:dyDescent="0.25">
      <c r="A17" s="370" t="s">
        <v>806</v>
      </c>
      <c r="B17" s="96" t="s">
        <v>287</v>
      </c>
      <c r="C17" s="102" t="s">
        <v>26</v>
      </c>
      <c r="D17" s="101">
        <v>5</v>
      </c>
      <c r="E17" s="151"/>
      <c r="F17" s="142" t="s">
        <v>476</v>
      </c>
      <c r="G17" s="142" t="s">
        <v>475</v>
      </c>
      <c r="H17" s="142" t="s">
        <v>474</v>
      </c>
      <c r="I17" s="103" t="s">
        <v>184</v>
      </c>
      <c r="J17" s="57">
        <v>5</v>
      </c>
      <c r="K17" s="57">
        <v>2.5</v>
      </c>
      <c r="L17" s="57">
        <v>0</v>
      </c>
      <c r="N17" s="35" t="s">
        <v>739</v>
      </c>
    </row>
    <row r="18" spans="1:14" ht="30" x14ac:dyDescent="0.25">
      <c r="A18" s="371" t="s">
        <v>280</v>
      </c>
      <c r="B18" s="91" t="s">
        <v>286</v>
      </c>
      <c r="C18" s="88" t="s">
        <v>26</v>
      </c>
      <c r="D18" s="132">
        <v>2</v>
      </c>
      <c r="E18" s="134"/>
      <c r="F18" s="135" t="s">
        <v>477</v>
      </c>
      <c r="G18" s="135" t="s">
        <v>478</v>
      </c>
      <c r="H18" s="135" t="s">
        <v>479</v>
      </c>
      <c r="I18" s="83" t="s">
        <v>186</v>
      </c>
      <c r="J18" s="58">
        <v>2</v>
      </c>
      <c r="K18" s="58">
        <v>1</v>
      </c>
      <c r="L18" s="58">
        <v>0</v>
      </c>
    </row>
    <row r="19" spans="1:14" ht="30" x14ac:dyDescent="0.25">
      <c r="A19" s="371" t="s">
        <v>280</v>
      </c>
      <c r="B19" s="91" t="s">
        <v>288</v>
      </c>
      <c r="C19" s="88" t="s">
        <v>26</v>
      </c>
      <c r="D19" s="132">
        <v>2</v>
      </c>
      <c r="E19" s="134"/>
      <c r="F19" s="136" t="s">
        <v>480</v>
      </c>
      <c r="G19" s="136" t="s">
        <v>481</v>
      </c>
      <c r="H19" s="136" t="s">
        <v>482</v>
      </c>
      <c r="I19" s="83" t="s">
        <v>186</v>
      </c>
      <c r="J19" s="58">
        <v>2</v>
      </c>
      <c r="K19" s="58">
        <v>1</v>
      </c>
      <c r="L19" s="58">
        <v>0</v>
      </c>
    </row>
    <row r="20" spans="1:14" ht="30" x14ac:dyDescent="0.25">
      <c r="A20" s="371" t="s">
        <v>12</v>
      </c>
      <c r="B20" s="91" t="s">
        <v>15</v>
      </c>
      <c r="C20" s="88" t="s">
        <v>26</v>
      </c>
      <c r="D20" s="132">
        <v>3</v>
      </c>
      <c r="E20" s="134"/>
      <c r="F20" s="136" t="s">
        <v>483</v>
      </c>
      <c r="G20" s="136" t="s">
        <v>484</v>
      </c>
      <c r="H20" s="136" t="s">
        <v>485</v>
      </c>
      <c r="I20" s="83" t="s">
        <v>186</v>
      </c>
      <c r="J20" s="58">
        <v>3</v>
      </c>
      <c r="K20" s="58">
        <v>1.5</v>
      </c>
      <c r="L20" s="58">
        <v>0</v>
      </c>
    </row>
    <row r="21" spans="1:14" ht="30" x14ac:dyDescent="0.25">
      <c r="A21" s="371" t="s">
        <v>12</v>
      </c>
      <c r="B21" s="91" t="s">
        <v>16</v>
      </c>
      <c r="C21" s="88" t="s">
        <v>26</v>
      </c>
      <c r="D21" s="133">
        <v>3</v>
      </c>
      <c r="E21" s="88"/>
      <c r="F21" s="227">
        <v>0</v>
      </c>
      <c r="G21" s="136" t="s">
        <v>396</v>
      </c>
      <c r="H21" s="136" t="s">
        <v>396</v>
      </c>
      <c r="I21" s="83" t="s">
        <v>186</v>
      </c>
      <c r="J21" s="58">
        <v>3</v>
      </c>
      <c r="K21" s="58">
        <v>1.5</v>
      </c>
      <c r="L21" s="58">
        <v>0</v>
      </c>
      <c r="N21" t="s">
        <v>736</v>
      </c>
    </row>
    <row r="22" spans="1:14" ht="30" x14ac:dyDescent="0.25">
      <c r="A22" s="372" t="s">
        <v>17</v>
      </c>
      <c r="B22" s="373" t="s">
        <v>8</v>
      </c>
      <c r="C22" s="361" t="s">
        <v>26</v>
      </c>
      <c r="D22" s="147">
        <v>5</v>
      </c>
      <c r="E22" s="328"/>
      <c r="F22" s="367" t="s">
        <v>200</v>
      </c>
      <c r="G22" s="367" t="s">
        <v>201</v>
      </c>
      <c r="H22" s="367" t="s">
        <v>199</v>
      </c>
      <c r="I22" s="299" t="s">
        <v>238</v>
      </c>
      <c r="J22" s="58">
        <v>5</v>
      </c>
      <c r="K22" s="58">
        <v>2.5</v>
      </c>
      <c r="L22" s="58">
        <v>0</v>
      </c>
    </row>
    <row r="23" spans="1:14" ht="30" x14ac:dyDescent="0.25">
      <c r="A23" s="369" t="s">
        <v>17</v>
      </c>
      <c r="B23" s="299" t="s">
        <v>113</v>
      </c>
      <c r="C23" s="361" t="s">
        <v>26</v>
      </c>
      <c r="D23" s="122">
        <v>5</v>
      </c>
      <c r="E23" s="77"/>
      <c r="F23" s="300" t="s">
        <v>114</v>
      </c>
      <c r="G23" s="301" t="s">
        <v>174</v>
      </c>
      <c r="H23" s="301" t="s">
        <v>173</v>
      </c>
      <c r="I23" s="302" t="s">
        <v>237</v>
      </c>
      <c r="J23" s="58">
        <v>5</v>
      </c>
      <c r="K23" s="58">
        <v>2.5</v>
      </c>
      <c r="L23" s="58">
        <v>0</v>
      </c>
    </row>
    <row r="24" spans="1:14" x14ac:dyDescent="0.25">
      <c r="A24" s="369" t="s">
        <v>17</v>
      </c>
      <c r="B24" s="299" t="s">
        <v>180</v>
      </c>
      <c r="C24" s="361" t="s">
        <v>26</v>
      </c>
      <c r="D24" s="122">
        <v>4</v>
      </c>
      <c r="E24" s="77"/>
      <c r="F24" s="300" t="s">
        <v>114</v>
      </c>
      <c r="G24" s="301" t="s">
        <v>175</v>
      </c>
      <c r="H24" s="301" t="s">
        <v>729</v>
      </c>
      <c r="I24" s="299" t="s">
        <v>182</v>
      </c>
      <c r="J24" s="57">
        <v>4</v>
      </c>
      <c r="K24" s="57">
        <v>2</v>
      </c>
      <c r="L24" s="57">
        <v>0</v>
      </c>
    </row>
    <row r="25" spans="1:14" ht="30" x14ac:dyDescent="0.25">
      <c r="A25" s="302" t="s">
        <v>17</v>
      </c>
      <c r="B25" s="299" t="s">
        <v>176</v>
      </c>
      <c r="C25" s="361" t="s">
        <v>26</v>
      </c>
      <c r="D25" s="122">
        <v>6</v>
      </c>
      <c r="E25" s="77"/>
      <c r="F25" s="300" t="s">
        <v>157</v>
      </c>
      <c r="G25" s="301" t="s">
        <v>166</v>
      </c>
      <c r="H25" s="301" t="s">
        <v>469</v>
      </c>
      <c r="I25" s="299" t="s">
        <v>183</v>
      </c>
      <c r="J25" s="57">
        <v>6</v>
      </c>
      <c r="K25" s="57">
        <v>3</v>
      </c>
      <c r="L25" s="57">
        <v>0</v>
      </c>
    </row>
    <row r="26" spans="1:14" ht="60.6" customHeight="1" x14ac:dyDescent="0.25">
      <c r="A26" s="306" t="s">
        <v>17</v>
      </c>
      <c r="B26" s="303" t="s">
        <v>18</v>
      </c>
      <c r="C26" s="361" t="s">
        <v>26</v>
      </c>
      <c r="D26" s="127">
        <v>12</v>
      </c>
      <c r="E26" s="86"/>
      <c r="F26" s="304" t="s">
        <v>191</v>
      </c>
      <c r="G26" s="304" t="s">
        <v>553</v>
      </c>
      <c r="H26" s="305" t="s">
        <v>557</v>
      </c>
      <c r="I26" s="303" t="s">
        <v>561</v>
      </c>
      <c r="J26" s="57">
        <v>12</v>
      </c>
      <c r="K26" s="57">
        <v>6</v>
      </c>
      <c r="L26" s="57">
        <v>0</v>
      </c>
      <c r="N26" s="22" t="s">
        <v>560</v>
      </c>
    </row>
    <row r="27" spans="1:14" ht="30" x14ac:dyDescent="0.25">
      <c r="A27" s="303" t="s">
        <v>179</v>
      </c>
      <c r="B27" s="303" t="s">
        <v>36</v>
      </c>
      <c r="C27" s="361" t="s">
        <v>26</v>
      </c>
      <c r="D27" s="127">
        <v>15</v>
      </c>
      <c r="E27" s="86"/>
      <c r="F27" s="128">
        <f>0</f>
        <v>0</v>
      </c>
      <c r="G27" s="128" t="s">
        <v>728</v>
      </c>
      <c r="H27" s="128" t="s">
        <v>727</v>
      </c>
      <c r="I27" s="71" t="s">
        <v>187</v>
      </c>
      <c r="J27" s="57">
        <v>15</v>
      </c>
      <c r="K27" s="57">
        <v>7.5</v>
      </c>
      <c r="L27" s="57">
        <v>0</v>
      </c>
    </row>
    <row r="28" spans="1:14" ht="30" x14ac:dyDescent="0.25">
      <c r="A28" s="82" t="s">
        <v>19</v>
      </c>
      <c r="B28" s="81" t="s">
        <v>20</v>
      </c>
      <c r="C28" s="88" t="s">
        <v>26</v>
      </c>
      <c r="D28" s="132">
        <v>5</v>
      </c>
      <c r="E28" s="134"/>
      <c r="F28" s="135" t="s">
        <v>424</v>
      </c>
      <c r="G28" s="135" t="s">
        <v>464</v>
      </c>
      <c r="H28" s="135" t="s">
        <v>465</v>
      </c>
      <c r="I28" s="83" t="s">
        <v>184</v>
      </c>
      <c r="J28" s="58">
        <v>5</v>
      </c>
      <c r="K28" s="58">
        <v>2.5</v>
      </c>
      <c r="L28" s="58">
        <v>0</v>
      </c>
    </row>
    <row r="29" spans="1:14" ht="30" x14ac:dyDescent="0.25">
      <c r="A29" s="82" t="s">
        <v>19</v>
      </c>
      <c r="B29" s="335" t="s">
        <v>807</v>
      </c>
      <c r="C29" s="88" t="s">
        <v>26</v>
      </c>
      <c r="D29" s="132">
        <v>5</v>
      </c>
      <c r="E29" s="134"/>
      <c r="F29" s="135" t="s">
        <v>486</v>
      </c>
      <c r="G29" s="135" t="s">
        <v>487</v>
      </c>
      <c r="H29" s="135" t="s">
        <v>488</v>
      </c>
      <c r="I29" s="83" t="s">
        <v>184</v>
      </c>
      <c r="J29" s="58">
        <v>5</v>
      </c>
      <c r="K29" s="58">
        <v>2.5</v>
      </c>
      <c r="L29" s="58">
        <v>0</v>
      </c>
    </row>
    <row r="30" spans="1:14" ht="30" x14ac:dyDescent="0.25">
      <c r="A30" s="82" t="s">
        <v>19</v>
      </c>
      <c r="B30" s="81" t="s">
        <v>22</v>
      </c>
      <c r="C30" s="88" t="s">
        <v>26</v>
      </c>
      <c r="D30" s="132">
        <v>5</v>
      </c>
      <c r="E30" s="134"/>
      <c r="F30" s="135" t="s">
        <v>489</v>
      </c>
      <c r="G30" s="135" t="s">
        <v>490</v>
      </c>
      <c r="H30" s="135" t="s">
        <v>491</v>
      </c>
      <c r="I30" s="83" t="s">
        <v>184</v>
      </c>
      <c r="J30" s="58">
        <v>5</v>
      </c>
      <c r="K30" s="58">
        <v>2.5</v>
      </c>
      <c r="L30" s="58">
        <v>0</v>
      </c>
    </row>
    <row r="31" spans="1:14" x14ac:dyDescent="0.25">
      <c r="A31" s="69" t="s">
        <v>155</v>
      </c>
      <c r="B31" s="68" t="s">
        <v>344</v>
      </c>
      <c r="C31" s="119" t="s">
        <v>26</v>
      </c>
      <c r="D31" s="119">
        <v>1</v>
      </c>
      <c r="E31" s="119"/>
      <c r="F31" s="123" t="s">
        <v>345</v>
      </c>
      <c r="G31" s="119"/>
      <c r="H31" s="119"/>
      <c r="I31" s="69" t="s">
        <v>346</v>
      </c>
      <c r="J31" s="58">
        <v>1</v>
      </c>
      <c r="K31" s="58">
        <v>0</v>
      </c>
      <c r="L31" s="58">
        <v>0</v>
      </c>
    </row>
    <row r="32" spans="1:14" x14ac:dyDescent="0.25">
      <c r="A32" s="69" t="s">
        <v>542</v>
      </c>
      <c r="B32" s="68" t="s">
        <v>112</v>
      </c>
      <c r="C32" s="283" t="s">
        <v>26</v>
      </c>
      <c r="D32" s="320">
        <v>1</v>
      </c>
      <c r="E32" s="321"/>
      <c r="F32" s="322">
        <v>1</v>
      </c>
      <c r="G32" s="322">
        <v>0.5</v>
      </c>
      <c r="H32" s="321" t="s">
        <v>205</v>
      </c>
      <c r="I32" s="323" t="s">
        <v>188</v>
      </c>
      <c r="J32" s="58">
        <v>1</v>
      </c>
      <c r="K32" s="58">
        <v>0.5</v>
      </c>
      <c r="L32" s="58">
        <v>0</v>
      </c>
    </row>
    <row r="33" spans="1:12" x14ac:dyDescent="0.25">
      <c r="A33" s="69" t="s">
        <v>156</v>
      </c>
      <c r="B33" s="68" t="s">
        <v>152</v>
      </c>
      <c r="C33" s="283" t="s">
        <v>26</v>
      </c>
      <c r="D33" s="324">
        <v>1</v>
      </c>
      <c r="E33" s="325"/>
      <c r="F33" s="326" t="s">
        <v>177</v>
      </c>
      <c r="G33" s="325" t="s">
        <v>205</v>
      </c>
      <c r="H33" s="325" t="s">
        <v>205</v>
      </c>
      <c r="I33" s="323" t="s">
        <v>219</v>
      </c>
      <c r="J33" s="58">
        <v>1</v>
      </c>
      <c r="K33" s="58">
        <v>0.5</v>
      </c>
      <c r="L33" s="58">
        <v>0</v>
      </c>
    </row>
    <row r="34" spans="1:12" ht="30" x14ac:dyDescent="0.25">
      <c r="A34" s="366" t="s">
        <v>790</v>
      </c>
      <c r="B34" s="315" t="s">
        <v>538</v>
      </c>
      <c r="C34" s="100" t="s">
        <v>26</v>
      </c>
      <c r="D34" s="87">
        <v>5</v>
      </c>
      <c r="E34" s="87"/>
      <c r="F34" s="126">
        <v>5</v>
      </c>
      <c r="G34" s="126" t="s">
        <v>226</v>
      </c>
      <c r="H34" s="312" t="s">
        <v>225</v>
      </c>
      <c r="I34" s="313" t="s">
        <v>792</v>
      </c>
      <c r="J34" s="57">
        <v>5</v>
      </c>
      <c r="K34" s="57">
        <v>4</v>
      </c>
      <c r="L34" s="57">
        <v>0</v>
      </c>
    </row>
    <row r="35" spans="1:12" ht="30" x14ac:dyDescent="0.25">
      <c r="A35" s="315" t="s">
        <v>539</v>
      </c>
      <c r="B35" s="314" t="s">
        <v>788</v>
      </c>
      <c r="C35" s="100" t="s">
        <v>26</v>
      </c>
      <c r="D35" s="87">
        <v>5</v>
      </c>
      <c r="E35" s="87"/>
      <c r="F35" s="87" t="s">
        <v>232</v>
      </c>
      <c r="G35" s="87" t="s">
        <v>228</v>
      </c>
      <c r="H35" s="311" t="s">
        <v>229</v>
      </c>
      <c r="I35" s="315" t="s">
        <v>793</v>
      </c>
      <c r="J35" s="57">
        <v>5</v>
      </c>
      <c r="K35" s="57">
        <v>2</v>
      </c>
      <c r="L35" s="57">
        <v>0</v>
      </c>
    </row>
    <row r="36" spans="1:12" ht="30" x14ac:dyDescent="0.25">
      <c r="A36" s="315" t="s">
        <v>540</v>
      </c>
      <c r="B36" s="315" t="s">
        <v>805</v>
      </c>
      <c r="C36" s="100" t="s">
        <v>26</v>
      </c>
      <c r="D36" s="87">
        <v>5</v>
      </c>
      <c r="E36" s="87"/>
      <c r="F36" s="126" t="s">
        <v>564</v>
      </c>
      <c r="G36" s="87" t="s">
        <v>228</v>
      </c>
      <c r="H36" s="311" t="s">
        <v>142</v>
      </c>
      <c r="I36" s="315" t="s">
        <v>541</v>
      </c>
      <c r="J36" s="58">
        <v>5</v>
      </c>
      <c r="K36" s="58">
        <v>3</v>
      </c>
      <c r="L36" s="58">
        <v>0</v>
      </c>
    </row>
    <row r="37" spans="1:12" x14ac:dyDescent="0.25">
      <c r="B37" s="44" t="s">
        <v>218</v>
      </c>
      <c r="C37" s="90" t="s">
        <v>28</v>
      </c>
      <c r="D37" s="90">
        <f>SUM(D9:D36)</f>
        <v>120</v>
      </c>
    </row>
    <row r="38" spans="1:12" x14ac:dyDescent="0.25">
      <c r="B38" s="64" t="s">
        <v>808</v>
      </c>
      <c r="C38" s="23"/>
      <c r="D38" s="23">
        <v>66</v>
      </c>
    </row>
    <row r="40" spans="1:12" x14ac:dyDescent="0.25">
      <c r="A40" t="s">
        <v>169</v>
      </c>
    </row>
    <row r="42" spans="1:12" x14ac:dyDescent="0.25">
      <c r="A42" s="155" t="s">
        <v>546</v>
      </c>
    </row>
    <row r="43" spans="1:12" x14ac:dyDescent="0.25">
      <c r="A43" s="64"/>
      <c r="B43" s="155" t="s">
        <v>547</v>
      </c>
    </row>
    <row r="44" spans="1:12" x14ac:dyDescent="0.25">
      <c r="B44" s="155" t="s">
        <v>548</v>
      </c>
    </row>
    <row r="45" spans="1:12" x14ac:dyDescent="0.25">
      <c r="B45" s="155" t="s">
        <v>545</v>
      </c>
    </row>
    <row r="46" spans="1:12" x14ac:dyDescent="0.25">
      <c r="B46" s="155" t="s">
        <v>549</v>
      </c>
    </row>
  </sheetData>
  <mergeCells count="5">
    <mergeCell ref="A1:I1"/>
    <mergeCell ref="C3:G3"/>
    <mergeCell ref="C4:G4"/>
    <mergeCell ref="C5:G5"/>
    <mergeCell ref="C6:G6"/>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4"/>
  <sheetViews>
    <sheetView workbookViewId="0">
      <selection activeCell="G14" sqref="G14"/>
    </sheetView>
  </sheetViews>
  <sheetFormatPr defaultRowHeight="15" x14ac:dyDescent="0.25"/>
  <cols>
    <col min="1" max="1" width="26.28515625" bestFit="1" customWidth="1"/>
    <col min="2" max="2" width="46.85546875" customWidth="1"/>
    <col min="3" max="3" width="14.85546875" style="1" bestFit="1" customWidth="1"/>
    <col min="4" max="5" width="9.28515625" style="1" customWidth="1"/>
    <col min="6" max="6" width="22" style="1" bestFit="1" customWidth="1"/>
    <col min="7" max="7" width="15.85546875" style="1" bestFit="1" customWidth="1"/>
    <col min="8" max="8" width="16.5703125" style="1" bestFit="1" customWidth="1"/>
    <col min="9" max="9" width="19.7109375" customWidth="1"/>
    <col min="10" max="10" width="15.28515625" style="1" bestFit="1" customWidth="1"/>
    <col min="11" max="12" width="16.85546875" style="1" bestFit="1" customWidth="1"/>
    <col min="14" max="14" width="15" customWidth="1"/>
  </cols>
  <sheetData>
    <row r="1" spans="1:12" ht="15.75" thickBot="1" x14ac:dyDescent="0.3">
      <c r="A1" s="453" t="s">
        <v>492</v>
      </c>
      <c r="B1" s="454"/>
      <c r="C1" s="454"/>
      <c r="D1" s="454"/>
      <c r="E1" s="454"/>
      <c r="F1" s="454"/>
      <c r="G1" s="454"/>
      <c r="H1" s="454"/>
      <c r="I1" s="455"/>
    </row>
    <row r="2" spans="1:12" x14ac:dyDescent="0.25">
      <c r="A2" s="54"/>
      <c r="B2" s="54"/>
      <c r="C2" s="54"/>
      <c r="D2" s="54"/>
      <c r="E2" s="54"/>
      <c r="F2" s="54"/>
      <c r="G2" s="54"/>
      <c r="H2" s="54"/>
    </row>
    <row r="3" spans="1:12" x14ac:dyDescent="0.25">
      <c r="A3" t="s">
        <v>222</v>
      </c>
      <c r="C3" s="456"/>
      <c r="D3" s="457"/>
      <c r="E3" s="457"/>
      <c r="F3" s="457"/>
      <c r="G3" s="458"/>
      <c r="H3" s="56" t="s">
        <v>125</v>
      </c>
    </row>
    <row r="4" spans="1:12" x14ac:dyDescent="0.25">
      <c r="A4" t="s">
        <v>223</v>
      </c>
      <c r="C4" s="456"/>
      <c r="D4" s="457"/>
      <c r="E4" s="457"/>
      <c r="F4" s="457"/>
      <c r="G4" s="458"/>
      <c r="H4" s="56"/>
    </row>
    <row r="5" spans="1:12" x14ac:dyDescent="0.25">
      <c r="A5" t="s">
        <v>126</v>
      </c>
      <c r="C5" s="456"/>
      <c r="D5" s="457"/>
      <c r="E5" s="457"/>
      <c r="F5" s="457"/>
      <c r="G5" s="458"/>
      <c r="H5" s="56" t="s">
        <v>127</v>
      </c>
    </row>
    <row r="6" spans="1:12" x14ac:dyDescent="0.25">
      <c r="A6" t="s">
        <v>128</v>
      </c>
      <c r="C6" s="456"/>
      <c r="D6" s="457"/>
      <c r="E6" s="457"/>
      <c r="F6" s="457"/>
      <c r="G6" s="458"/>
      <c r="H6" s="56"/>
    </row>
    <row r="8" spans="1:12" ht="48" customHeight="1" x14ac:dyDescent="0.25">
      <c r="A8" t="s">
        <v>0</v>
      </c>
      <c r="B8" t="s">
        <v>1</v>
      </c>
      <c r="C8" t="s">
        <v>2</v>
      </c>
      <c r="D8" s="116" t="s">
        <v>164</v>
      </c>
      <c r="E8" s="116" t="s">
        <v>160</v>
      </c>
      <c r="F8" s="116" t="s">
        <v>494</v>
      </c>
      <c r="G8" s="116" t="s">
        <v>202</v>
      </c>
      <c r="H8" s="116" t="s">
        <v>209</v>
      </c>
      <c r="I8" t="s">
        <v>149</v>
      </c>
      <c r="J8" s="116" t="s">
        <v>141</v>
      </c>
      <c r="K8" s="116" t="s">
        <v>189</v>
      </c>
      <c r="L8" s="116" t="s">
        <v>190</v>
      </c>
    </row>
    <row r="9" spans="1:12" x14ac:dyDescent="0.25">
      <c r="A9" s="59" t="s">
        <v>27</v>
      </c>
      <c r="B9" s="59" t="s">
        <v>153</v>
      </c>
      <c r="C9" s="76" t="s">
        <v>281</v>
      </c>
      <c r="D9" s="131">
        <v>0</v>
      </c>
      <c r="E9" s="76"/>
      <c r="F9" s="76" t="s">
        <v>4</v>
      </c>
      <c r="G9" s="76"/>
      <c r="H9" s="76" t="s">
        <v>28</v>
      </c>
      <c r="I9" s="59" t="s">
        <v>154</v>
      </c>
      <c r="J9" s="58">
        <v>0</v>
      </c>
      <c r="K9" s="58">
        <v>0</v>
      </c>
      <c r="L9" s="58">
        <v>0</v>
      </c>
    </row>
    <row r="10" spans="1:12" x14ac:dyDescent="0.25">
      <c r="A10" s="59" t="s">
        <v>27</v>
      </c>
      <c r="B10" s="59" t="s">
        <v>5</v>
      </c>
      <c r="C10" s="76" t="s">
        <v>281</v>
      </c>
      <c r="D10" s="131">
        <v>0</v>
      </c>
      <c r="E10" s="76"/>
      <c r="F10" s="76" t="s">
        <v>4</v>
      </c>
      <c r="G10" s="76"/>
      <c r="H10" s="76" t="s">
        <v>28</v>
      </c>
      <c r="I10" s="59" t="s">
        <v>29</v>
      </c>
      <c r="J10" s="58">
        <v>0</v>
      </c>
      <c r="K10" s="58">
        <v>0</v>
      </c>
      <c r="L10" s="58">
        <v>0</v>
      </c>
    </row>
    <row r="11" spans="1:12" x14ac:dyDescent="0.25">
      <c r="A11" s="59" t="s">
        <v>27</v>
      </c>
      <c r="B11" s="59" t="s">
        <v>6</v>
      </c>
      <c r="C11" s="76" t="s">
        <v>281</v>
      </c>
      <c r="D11" s="131">
        <v>0</v>
      </c>
      <c r="E11" s="76"/>
      <c r="F11" s="76" t="s">
        <v>4</v>
      </c>
      <c r="G11" s="76"/>
      <c r="H11" s="76" t="s">
        <v>28</v>
      </c>
      <c r="I11" s="59" t="s">
        <v>30</v>
      </c>
      <c r="J11" s="58">
        <v>0</v>
      </c>
      <c r="K11" s="58">
        <v>0</v>
      </c>
      <c r="L11" s="58">
        <v>0</v>
      </c>
    </row>
    <row r="12" spans="1:12" x14ac:dyDescent="0.25">
      <c r="A12" s="59" t="s">
        <v>27</v>
      </c>
      <c r="B12" s="59" t="s">
        <v>7</v>
      </c>
      <c r="C12" s="76" t="s">
        <v>281</v>
      </c>
      <c r="D12" s="131">
        <v>0</v>
      </c>
      <c r="E12" s="76"/>
      <c r="F12" s="76" t="s">
        <v>4</v>
      </c>
      <c r="G12" s="76"/>
      <c r="H12" s="76" t="s">
        <v>28</v>
      </c>
      <c r="I12" s="59" t="s">
        <v>170</v>
      </c>
      <c r="J12" s="58">
        <v>0</v>
      </c>
      <c r="K12" s="58">
        <v>0</v>
      </c>
      <c r="L12" s="58">
        <v>0</v>
      </c>
    </row>
    <row r="13" spans="1:12" ht="30" x14ac:dyDescent="0.25">
      <c r="A13" s="72" t="s">
        <v>27</v>
      </c>
      <c r="B13" s="73" t="s">
        <v>38</v>
      </c>
      <c r="C13" s="76" t="s">
        <v>281</v>
      </c>
      <c r="D13" s="120">
        <v>0</v>
      </c>
      <c r="E13" s="76"/>
      <c r="F13" s="93" t="s">
        <v>4</v>
      </c>
      <c r="G13" s="76"/>
      <c r="H13" s="93" t="s">
        <v>28</v>
      </c>
      <c r="I13" t="s">
        <v>239</v>
      </c>
      <c r="J13" s="58">
        <v>0</v>
      </c>
      <c r="K13" s="58">
        <v>0</v>
      </c>
      <c r="L13" s="58">
        <v>0</v>
      </c>
    </row>
    <row r="14" spans="1:12" ht="45" x14ac:dyDescent="0.25">
      <c r="A14" s="72" t="s">
        <v>27</v>
      </c>
      <c r="B14" s="72" t="s">
        <v>162</v>
      </c>
      <c r="C14" s="76" t="s">
        <v>281</v>
      </c>
      <c r="D14" s="120">
        <v>0</v>
      </c>
      <c r="E14" s="76"/>
      <c r="F14" s="93" t="s">
        <v>4</v>
      </c>
      <c r="G14" s="76"/>
      <c r="H14" s="120" t="s">
        <v>28</v>
      </c>
      <c r="I14" s="73" t="s">
        <v>161</v>
      </c>
      <c r="J14" s="58">
        <v>0</v>
      </c>
      <c r="K14" s="58">
        <v>0</v>
      </c>
      <c r="L14" s="58">
        <v>0</v>
      </c>
    </row>
    <row r="15" spans="1:12" ht="30" x14ac:dyDescent="0.25">
      <c r="A15" s="72" t="s">
        <v>27</v>
      </c>
      <c r="B15" s="72" t="s">
        <v>260</v>
      </c>
      <c r="C15" s="76" t="s">
        <v>281</v>
      </c>
      <c r="D15" s="131" t="s">
        <v>4</v>
      </c>
      <c r="E15" s="76"/>
      <c r="F15" s="93" t="s">
        <v>4</v>
      </c>
      <c r="G15" s="93"/>
      <c r="H15" s="93"/>
      <c r="I15" s="95" t="s">
        <v>261</v>
      </c>
      <c r="J15" s="58">
        <v>0</v>
      </c>
      <c r="K15" s="58">
        <v>0</v>
      </c>
      <c r="L15" s="58">
        <v>0</v>
      </c>
    </row>
    <row r="16" spans="1:12" x14ac:dyDescent="0.25">
      <c r="A16" s="85" t="s">
        <v>282</v>
      </c>
      <c r="B16" s="85" t="s">
        <v>10</v>
      </c>
      <c r="C16" s="88" t="s">
        <v>281</v>
      </c>
      <c r="D16" s="153">
        <v>25</v>
      </c>
      <c r="E16" s="151"/>
      <c r="F16" s="138" t="s">
        <v>493</v>
      </c>
      <c r="G16" s="138" t="s">
        <v>495</v>
      </c>
      <c r="H16" s="139" t="s">
        <v>496</v>
      </c>
      <c r="I16" s="89" t="s">
        <v>184</v>
      </c>
      <c r="J16" s="58">
        <v>25</v>
      </c>
      <c r="K16" s="58">
        <v>12.5</v>
      </c>
      <c r="L16" s="58">
        <v>0</v>
      </c>
    </row>
    <row r="17" spans="1:14" x14ac:dyDescent="0.25">
      <c r="A17" s="85" t="s">
        <v>11</v>
      </c>
      <c r="B17" s="85" t="s">
        <v>25</v>
      </c>
      <c r="C17" s="88" t="s">
        <v>281</v>
      </c>
      <c r="D17" s="132">
        <v>5</v>
      </c>
      <c r="E17" s="134"/>
      <c r="F17" s="135" t="s">
        <v>497</v>
      </c>
      <c r="G17" s="135" t="s">
        <v>498</v>
      </c>
      <c r="H17" s="135" t="s">
        <v>499</v>
      </c>
      <c r="I17" s="89" t="s">
        <v>184</v>
      </c>
      <c r="J17" s="58">
        <v>5</v>
      </c>
      <c r="K17" s="58">
        <v>2.5</v>
      </c>
      <c r="L17" s="58">
        <v>0</v>
      </c>
    </row>
    <row r="18" spans="1:14" ht="30" x14ac:dyDescent="0.25">
      <c r="A18" s="85" t="s">
        <v>12</v>
      </c>
      <c r="B18" s="91" t="s">
        <v>13</v>
      </c>
      <c r="C18" s="88" t="s">
        <v>281</v>
      </c>
      <c r="D18" s="132">
        <v>2</v>
      </c>
      <c r="E18" s="134"/>
      <c r="F18" s="135">
        <v>0</v>
      </c>
      <c r="G18" s="135" t="s">
        <v>396</v>
      </c>
      <c r="H18" s="135" t="s">
        <v>396</v>
      </c>
      <c r="I18" s="83" t="s">
        <v>186</v>
      </c>
      <c r="J18" s="58">
        <v>2</v>
      </c>
      <c r="K18" s="58">
        <v>1</v>
      </c>
      <c r="L18" s="58">
        <v>0</v>
      </c>
    </row>
    <row r="19" spans="1:14" ht="30" x14ac:dyDescent="0.25">
      <c r="A19" s="85" t="s">
        <v>12</v>
      </c>
      <c r="B19" s="91" t="s">
        <v>14</v>
      </c>
      <c r="C19" s="88" t="s">
        <v>281</v>
      </c>
      <c r="D19" s="132">
        <v>2</v>
      </c>
      <c r="E19" s="134"/>
      <c r="F19" s="135">
        <v>0</v>
      </c>
      <c r="G19" s="135" t="s">
        <v>396</v>
      </c>
      <c r="H19" s="135" t="s">
        <v>396</v>
      </c>
      <c r="I19" s="83" t="s">
        <v>186</v>
      </c>
      <c r="J19" s="58">
        <v>2</v>
      </c>
      <c r="K19" s="58">
        <v>1</v>
      </c>
      <c r="L19" s="58">
        <v>0</v>
      </c>
    </row>
    <row r="20" spans="1:14" ht="30" x14ac:dyDescent="0.25">
      <c r="A20" s="85" t="s">
        <v>12</v>
      </c>
      <c r="B20" s="91" t="s">
        <v>15</v>
      </c>
      <c r="C20" s="88" t="s">
        <v>281</v>
      </c>
      <c r="D20" s="132">
        <v>3</v>
      </c>
      <c r="E20" s="134"/>
      <c r="F20" s="135" t="s">
        <v>500</v>
      </c>
      <c r="G20" s="135" t="s">
        <v>501</v>
      </c>
      <c r="H20" s="135" t="s">
        <v>502</v>
      </c>
      <c r="I20" s="83" t="s">
        <v>186</v>
      </c>
      <c r="J20" s="58">
        <v>3</v>
      </c>
      <c r="K20" s="58">
        <v>1.5</v>
      </c>
      <c r="L20" s="58">
        <v>0</v>
      </c>
    </row>
    <row r="21" spans="1:14" ht="30" x14ac:dyDescent="0.25">
      <c r="A21" s="85" t="s">
        <v>12</v>
      </c>
      <c r="B21" s="91" t="s">
        <v>16</v>
      </c>
      <c r="C21" s="88" t="s">
        <v>281</v>
      </c>
      <c r="D21" s="133">
        <v>3</v>
      </c>
      <c r="E21" s="88"/>
      <c r="F21" s="136" t="s">
        <v>503</v>
      </c>
      <c r="G21" s="136" t="s">
        <v>504</v>
      </c>
      <c r="H21" s="136" t="s">
        <v>496</v>
      </c>
      <c r="I21" s="83" t="s">
        <v>186</v>
      </c>
      <c r="J21" s="58">
        <v>3</v>
      </c>
      <c r="K21" s="58">
        <v>1.5</v>
      </c>
      <c r="L21" s="58">
        <v>0</v>
      </c>
    </row>
    <row r="22" spans="1:14" ht="45" x14ac:dyDescent="0.25">
      <c r="A22" s="373" t="s">
        <v>17</v>
      </c>
      <c r="B22" s="373" t="s">
        <v>8</v>
      </c>
      <c r="C22" s="118" t="s">
        <v>281</v>
      </c>
      <c r="D22" s="599">
        <v>5</v>
      </c>
      <c r="E22" s="602"/>
      <c r="F22" s="345" t="s">
        <v>200</v>
      </c>
      <c r="G22" s="345" t="s">
        <v>201</v>
      </c>
      <c r="H22" s="345" t="s">
        <v>199</v>
      </c>
      <c r="I22" s="301" t="s">
        <v>238</v>
      </c>
      <c r="J22" s="58">
        <v>5</v>
      </c>
      <c r="K22" s="58">
        <v>2.5</v>
      </c>
      <c r="L22" s="58">
        <v>0</v>
      </c>
    </row>
    <row r="23" spans="1:14" ht="30" x14ac:dyDescent="0.25">
      <c r="A23" s="302" t="s">
        <v>17</v>
      </c>
      <c r="B23" s="299" t="s">
        <v>113</v>
      </c>
      <c r="C23" s="118" t="s">
        <v>281</v>
      </c>
      <c r="D23" s="600">
        <v>5</v>
      </c>
      <c r="E23" s="77"/>
      <c r="F23" s="300" t="s">
        <v>114</v>
      </c>
      <c r="G23" s="301" t="s">
        <v>174</v>
      </c>
      <c r="H23" s="301" t="s">
        <v>173</v>
      </c>
      <c r="I23" s="374" t="s">
        <v>237</v>
      </c>
      <c r="J23" s="58">
        <v>5</v>
      </c>
      <c r="K23" s="58">
        <v>2.5</v>
      </c>
      <c r="L23" s="58">
        <v>0</v>
      </c>
    </row>
    <row r="24" spans="1:14" ht="30" x14ac:dyDescent="0.25">
      <c r="A24" s="302" t="s">
        <v>17</v>
      </c>
      <c r="B24" s="299" t="s">
        <v>180</v>
      </c>
      <c r="C24" s="118" t="s">
        <v>281</v>
      </c>
      <c r="D24" s="600">
        <v>4</v>
      </c>
      <c r="E24" s="77"/>
      <c r="F24" s="300" t="s">
        <v>114</v>
      </c>
      <c r="G24" s="301" t="s">
        <v>175</v>
      </c>
      <c r="H24" s="301" t="s">
        <v>729</v>
      </c>
      <c r="I24" s="301" t="s">
        <v>182</v>
      </c>
      <c r="J24" s="57">
        <v>4</v>
      </c>
      <c r="K24" s="57">
        <v>2</v>
      </c>
      <c r="L24" s="57">
        <v>0</v>
      </c>
    </row>
    <row r="25" spans="1:14" ht="45" x14ac:dyDescent="0.25">
      <c r="A25" s="302" t="s">
        <v>17</v>
      </c>
      <c r="B25" s="375" t="s">
        <v>176</v>
      </c>
      <c r="C25" s="118" t="s">
        <v>281</v>
      </c>
      <c r="D25" s="601">
        <v>6</v>
      </c>
      <c r="E25" s="603"/>
      <c r="F25" s="376" t="s">
        <v>157</v>
      </c>
      <c r="G25" s="301" t="s">
        <v>166</v>
      </c>
      <c r="H25" s="301"/>
      <c r="I25" s="301" t="s">
        <v>183</v>
      </c>
      <c r="J25" s="57">
        <v>6</v>
      </c>
      <c r="K25" s="57">
        <v>3</v>
      </c>
      <c r="L25" s="57">
        <v>0</v>
      </c>
    </row>
    <row r="26" spans="1:14" ht="79.5" customHeight="1" x14ac:dyDescent="0.25">
      <c r="A26" s="306" t="s">
        <v>17</v>
      </c>
      <c r="B26" s="303" t="s">
        <v>18</v>
      </c>
      <c r="C26" s="118" t="s">
        <v>281</v>
      </c>
      <c r="D26" s="127">
        <v>12</v>
      </c>
      <c r="E26" s="86"/>
      <c r="F26" s="304" t="s">
        <v>191</v>
      </c>
      <c r="G26" s="304" t="s">
        <v>553</v>
      </c>
      <c r="H26" s="305" t="s">
        <v>557</v>
      </c>
      <c r="I26" s="305" t="s">
        <v>561</v>
      </c>
      <c r="J26" s="57">
        <v>12</v>
      </c>
      <c r="K26" s="57">
        <v>6</v>
      </c>
      <c r="L26" s="57">
        <v>0</v>
      </c>
      <c r="N26" s="22" t="s">
        <v>560</v>
      </c>
    </row>
    <row r="27" spans="1:14" ht="30" x14ac:dyDescent="0.25">
      <c r="A27" s="303" t="s">
        <v>179</v>
      </c>
      <c r="B27" s="303" t="s">
        <v>36</v>
      </c>
      <c r="C27" s="118" t="s">
        <v>281</v>
      </c>
      <c r="D27" s="127">
        <v>15</v>
      </c>
      <c r="E27" s="86"/>
      <c r="F27" s="304">
        <v>0</v>
      </c>
      <c r="G27" s="304" t="s">
        <v>396</v>
      </c>
      <c r="H27" s="304" t="s">
        <v>396</v>
      </c>
      <c r="I27" s="305" t="s">
        <v>187</v>
      </c>
      <c r="J27" s="57">
        <v>15</v>
      </c>
      <c r="K27" s="57">
        <v>7.5</v>
      </c>
      <c r="L27" s="57">
        <v>0</v>
      </c>
    </row>
    <row r="28" spans="1:14" ht="30" x14ac:dyDescent="0.25">
      <c r="A28" s="82" t="s">
        <v>19</v>
      </c>
      <c r="B28" s="81" t="s">
        <v>20</v>
      </c>
      <c r="C28" s="377" t="s">
        <v>281</v>
      </c>
      <c r="D28" s="132">
        <v>5</v>
      </c>
      <c r="E28" s="134"/>
      <c r="F28" s="135" t="s">
        <v>505</v>
      </c>
      <c r="G28" s="135" t="s">
        <v>454</v>
      </c>
      <c r="H28" s="135" t="s">
        <v>369</v>
      </c>
      <c r="I28" s="83" t="s">
        <v>184</v>
      </c>
      <c r="J28" s="58">
        <v>5</v>
      </c>
      <c r="K28" s="58">
        <v>2.5</v>
      </c>
      <c r="L28" s="58">
        <v>0</v>
      </c>
    </row>
    <row r="29" spans="1:14" ht="30" x14ac:dyDescent="0.25">
      <c r="A29" s="82" t="s">
        <v>19</v>
      </c>
      <c r="B29" s="335" t="s">
        <v>807</v>
      </c>
      <c r="C29" s="377" t="s">
        <v>281</v>
      </c>
      <c r="D29" s="132">
        <v>5</v>
      </c>
      <c r="E29" s="134"/>
      <c r="F29" s="135" t="s">
        <v>506</v>
      </c>
      <c r="G29" s="135" t="s">
        <v>507</v>
      </c>
      <c r="H29" s="135" t="s">
        <v>508</v>
      </c>
      <c r="I29" s="83" t="s">
        <v>184</v>
      </c>
      <c r="J29" s="58">
        <v>5</v>
      </c>
      <c r="K29" s="58">
        <v>2.5</v>
      </c>
      <c r="L29" s="58">
        <v>0</v>
      </c>
    </row>
    <row r="30" spans="1:14" ht="30" x14ac:dyDescent="0.25">
      <c r="A30" s="82" t="s">
        <v>19</v>
      </c>
      <c r="B30" s="81" t="s">
        <v>22</v>
      </c>
      <c r="C30" s="377" t="s">
        <v>281</v>
      </c>
      <c r="D30" s="132">
        <v>5</v>
      </c>
      <c r="E30" s="134"/>
      <c r="F30" s="135" t="s">
        <v>509</v>
      </c>
      <c r="G30" s="135" t="s">
        <v>510</v>
      </c>
      <c r="H30" s="135" t="s">
        <v>511</v>
      </c>
      <c r="I30" s="83" t="s">
        <v>184</v>
      </c>
      <c r="J30" s="58">
        <v>5</v>
      </c>
      <c r="K30" s="58">
        <v>2.5</v>
      </c>
      <c r="L30" s="58">
        <v>0</v>
      </c>
    </row>
    <row r="31" spans="1:14" ht="30" x14ac:dyDescent="0.25">
      <c r="A31" s="69" t="s">
        <v>155</v>
      </c>
      <c r="B31" s="68" t="s">
        <v>344</v>
      </c>
      <c r="C31" s="119" t="s">
        <v>281</v>
      </c>
      <c r="D31" s="119">
        <v>1</v>
      </c>
      <c r="E31" s="119"/>
      <c r="F31" s="123" t="s">
        <v>345</v>
      </c>
      <c r="G31" s="119" t="s">
        <v>142</v>
      </c>
      <c r="H31" s="119" t="s">
        <v>142</v>
      </c>
      <c r="I31" s="69" t="s">
        <v>346</v>
      </c>
      <c r="J31" s="58">
        <v>1</v>
      </c>
      <c r="K31" s="58">
        <v>0</v>
      </c>
      <c r="L31" s="58">
        <v>0</v>
      </c>
    </row>
    <row r="32" spans="1:14" x14ac:dyDescent="0.25">
      <c r="A32" s="69" t="s">
        <v>542</v>
      </c>
      <c r="B32" s="68" t="s">
        <v>112</v>
      </c>
      <c r="C32" s="378" t="s">
        <v>281</v>
      </c>
      <c r="D32" s="320">
        <v>1</v>
      </c>
      <c r="E32" s="321"/>
      <c r="F32" s="322">
        <v>1</v>
      </c>
      <c r="G32" s="322">
        <v>0.5</v>
      </c>
      <c r="H32" s="321" t="s">
        <v>195</v>
      </c>
      <c r="I32" s="323" t="s">
        <v>188</v>
      </c>
      <c r="J32" s="58">
        <v>1</v>
      </c>
      <c r="K32" s="58">
        <v>0.5</v>
      </c>
      <c r="L32" s="58">
        <v>0</v>
      </c>
    </row>
    <row r="33" spans="1:12" ht="30" x14ac:dyDescent="0.25">
      <c r="A33" s="69" t="s">
        <v>156</v>
      </c>
      <c r="B33" s="68" t="s">
        <v>152</v>
      </c>
      <c r="C33" s="378" t="s">
        <v>281</v>
      </c>
      <c r="D33" s="324">
        <v>1</v>
      </c>
      <c r="E33" s="325"/>
      <c r="F33" s="326" t="s">
        <v>177</v>
      </c>
      <c r="G33" s="325" t="s">
        <v>205</v>
      </c>
      <c r="H33" s="325" t="s">
        <v>195</v>
      </c>
      <c r="I33" s="323" t="s">
        <v>219</v>
      </c>
      <c r="J33" s="58">
        <v>1</v>
      </c>
      <c r="K33" s="58">
        <v>0.5</v>
      </c>
      <c r="L33" s="58">
        <v>0</v>
      </c>
    </row>
    <row r="34" spans="1:12" ht="60" x14ac:dyDescent="0.25">
      <c r="A34" s="366" t="s">
        <v>790</v>
      </c>
      <c r="B34" s="315" t="s">
        <v>538</v>
      </c>
      <c r="C34" s="381" t="s">
        <v>281</v>
      </c>
      <c r="D34" s="383">
        <v>5</v>
      </c>
      <c r="E34" s="383"/>
      <c r="F34" s="382">
        <v>5</v>
      </c>
      <c r="G34" s="382" t="s">
        <v>226</v>
      </c>
      <c r="H34" s="382" t="s">
        <v>405</v>
      </c>
      <c r="I34" s="313" t="s">
        <v>792</v>
      </c>
      <c r="J34" s="57">
        <v>5</v>
      </c>
      <c r="K34" s="57">
        <v>4</v>
      </c>
      <c r="L34" s="57">
        <v>0</v>
      </c>
    </row>
    <row r="35" spans="1:12" ht="30" x14ac:dyDescent="0.25">
      <c r="A35" s="315" t="s">
        <v>539</v>
      </c>
      <c r="B35" s="314" t="s">
        <v>788</v>
      </c>
      <c r="C35" s="381" t="s">
        <v>281</v>
      </c>
      <c r="D35" s="383">
        <v>5</v>
      </c>
      <c r="E35" s="383"/>
      <c r="F35" s="383" t="s">
        <v>232</v>
      </c>
      <c r="G35" s="383" t="s">
        <v>228</v>
      </c>
      <c r="H35" s="383" t="s">
        <v>229</v>
      </c>
      <c r="I35" s="315" t="s">
        <v>799</v>
      </c>
      <c r="J35" s="57">
        <v>5</v>
      </c>
      <c r="K35" s="57">
        <v>2</v>
      </c>
      <c r="L35" s="57">
        <v>0</v>
      </c>
    </row>
    <row r="36" spans="1:12" ht="60" x14ac:dyDescent="0.25">
      <c r="A36" s="315" t="s">
        <v>540</v>
      </c>
      <c r="B36" s="315" t="s">
        <v>805</v>
      </c>
      <c r="C36" s="381" t="s">
        <v>281</v>
      </c>
      <c r="D36" s="383">
        <v>5</v>
      </c>
      <c r="E36" s="383"/>
      <c r="F36" s="382" t="s">
        <v>568</v>
      </c>
      <c r="G36" s="383" t="s">
        <v>228</v>
      </c>
      <c r="H36" s="383" t="s">
        <v>142</v>
      </c>
      <c r="I36" s="315" t="s">
        <v>541</v>
      </c>
      <c r="J36" s="58">
        <v>5</v>
      </c>
      <c r="K36" s="58">
        <v>3</v>
      </c>
      <c r="L36" s="58">
        <v>0</v>
      </c>
    </row>
    <row r="37" spans="1:12" x14ac:dyDescent="0.25">
      <c r="B37" s="44" t="s">
        <v>218</v>
      </c>
      <c r="C37" s="90" t="s">
        <v>28</v>
      </c>
      <c r="D37" s="90">
        <f>SUM(D9:D36)</f>
        <v>120</v>
      </c>
    </row>
    <row r="38" spans="1:12" s="64" customFormat="1" x14ac:dyDescent="0.25">
      <c r="B38" s="64" t="s">
        <v>272</v>
      </c>
      <c r="C38" s="23"/>
      <c r="D38" s="23">
        <v>66</v>
      </c>
      <c r="E38" s="23"/>
      <c r="F38" s="23"/>
      <c r="G38" s="23"/>
      <c r="H38" s="23"/>
      <c r="J38" s="23"/>
      <c r="K38" s="23"/>
      <c r="L38" s="23"/>
    </row>
    <row r="40" spans="1:12" x14ac:dyDescent="0.25">
      <c r="A40" s="155" t="s">
        <v>546</v>
      </c>
    </row>
    <row r="41" spans="1:12" x14ac:dyDescent="0.25">
      <c r="A41" s="64"/>
      <c r="B41" s="155" t="s">
        <v>547</v>
      </c>
    </row>
    <row r="42" spans="1:12" x14ac:dyDescent="0.25">
      <c r="B42" s="155" t="s">
        <v>548</v>
      </c>
    </row>
    <row r="43" spans="1:12" x14ac:dyDescent="0.25">
      <c r="B43" s="155" t="s">
        <v>545</v>
      </c>
    </row>
    <row r="44" spans="1:12" x14ac:dyDescent="0.25">
      <c r="B44" s="155" t="s">
        <v>549</v>
      </c>
    </row>
  </sheetData>
  <mergeCells count="5">
    <mergeCell ref="A1:I1"/>
    <mergeCell ref="C3:G3"/>
    <mergeCell ref="C4:G4"/>
    <mergeCell ref="C5:G5"/>
    <mergeCell ref="C6:G6"/>
  </mergeCell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9"/>
  <sheetViews>
    <sheetView topLeftCell="A19" zoomScale="77" zoomScaleNormal="77" workbookViewId="0">
      <selection activeCell="B28" sqref="B28"/>
    </sheetView>
  </sheetViews>
  <sheetFormatPr defaultRowHeight="15" x14ac:dyDescent="0.25"/>
  <cols>
    <col min="1" max="1" width="26.28515625" bestFit="1" customWidth="1"/>
    <col min="2" max="2" width="76.85546875" style="22" bestFit="1" customWidth="1"/>
    <col min="4" max="4" width="9.140625" style="1"/>
    <col min="5" max="5" width="13.5703125" style="1" bestFit="1" customWidth="1"/>
    <col min="6" max="6" width="22.140625" style="1" bestFit="1" customWidth="1"/>
    <col min="7" max="7" width="14.42578125" style="1" bestFit="1" customWidth="1"/>
    <col min="8" max="8" width="16.5703125" style="1" bestFit="1" customWidth="1"/>
    <col min="9" max="9" width="32.7109375" customWidth="1"/>
    <col min="10" max="10" width="16.140625" style="1" bestFit="1" customWidth="1"/>
    <col min="11" max="12" width="16.85546875" style="1" bestFit="1" customWidth="1"/>
  </cols>
  <sheetData>
    <row r="1" spans="1:12" ht="15.75" thickBot="1" x14ac:dyDescent="0.3">
      <c r="A1" s="453" t="s">
        <v>512</v>
      </c>
      <c r="B1" s="454"/>
      <c r="C1" s="454"/>
      <c r="D1" s="454"/>
      <c r="E1" s="454"/>
      <c r="F1" s="454"/>
      <c r="G1" s="454"/>
      <c r="H1" s="454"/>
      <c r="I1" s="455"/>
    </row>
    <row r="2" spans="1:12" x14ac:dyDescent="0.25">
      <c r="A2" s="54"/>
      <c r="B2" s="54"/>
      <c r="C2" s="54"/>
      <c r="D2" s="54"/>
      <c r="E2" s="54"/>
      <c r="F2" s="54"/>
      <c r="G2" s="54"/>
      <c r="H2" s="54"/>
    </row>
    <row r="3" spans="1:12" x14ac:dyDescent="0.25">
      <c r="A3" t="s">
        <v>222</v>
      </c>
      <c r="B3" s="425"/>
      <c r="C3" s="459"/>
      <c r="D3" s="459"/>
      <c r="E3" s="459"/>
      <c r="F3" s="459"/>
      <c r="G3" s="459"/>
      <c r="H3" s="56" t="s">
        <v>125</v>
      </c>
    </row>
    <row r="4" spans="1:12" x14ac:dyDescent="0.25">
      <c r="A4" t="s">
        <v>223</v>
      </c>
      <c r="B4" s="425"/>
      <c r="C4" s="459"/>
      <c r="D4" s="459"/>
      <c r="E4" s="459"/>
      <c r="F4" s="459"/>
      <c r="G4" s="459"/>
      <c r="H4" s="56"/>
    </row>
    <row r="5" spans="1:12" x14ac:dyDescent="0.25">
      <c r="A5" t="s">
        <v>126</v>
      </c>
      <c r="B5" s="425"/>
      <c r="C5" s="459"/>
      <c r="D5" s="459"/>
      <c r="E5" s="459"/>
      <c r="F5" s="459"/>
      <c r="G5" s="459"/>
      <c r="H5" s="56" t="s">
        <v>127</v>
      </c>
      <c r="J5" s="424"/>
    </row>
    <row r="6" spans="1:12" x14ac:dyDescent="0.25">
      <c r="A6" t="s">
        <v>128</v>
      </c>
      <c r="B6" s="425"/>
      <c r="C6" s="459"/>
      <c r="D6" s="459"/>
      <c r="E6" s="459"/>
      <c r="F6" s="459"/>
      <c r="G6" s="459"/>
      <c r="H6" s="56"/>
    </row>
    <row r="7" spans="1:12" x14ac:dyDescent="0.25">
      <c r="C7" s="1"/>
    </row>
    <row r="8" spans="1:12" ht="45" x14ac:dyDescent="0.25">
      <c r="A8" t="s">
        <v>0</v>
      </c>
      <c r="B8" s="22" t="s">
        <v>1</v>
      </c>
      <c r="C8" t="s">
        <v>2</v>
      </c>
      <c r="D8" s="116" t="s">
        <v>164</v>
      </c>
      <c r="E8" s="116" t="s">
        <v>160</v>
      </c>
      <c r="F8" s="116" t="s">
        <v>513</v>
      </c>
      <c r="G8" s="116" t="s">
        <v>202</v>
      </c>
      <c r="H8" s="116" t="s">
        <v>209</v>
      </c>
      <c r="I8" t="s">
        <v>149</v>
      </c>
      <c r="J8" s="116" t="s">
        <v>141</v>
      </c>
      <c r="K8" s="116" t="s">
        <v>189</v>
      </c>
      <c r="L8" s="116" t="s">
        <v>190</v>
      </c>
    </row>
    <row r="9" spans="1:12" ht="30" x14ac:dyDescent="0.25">
      <c r="A9" s="78" t="s">
        <v>27</v>
      </c>
      <c r="B9" s="78" t="s">
        <v>153</v>
      </c>
      <c r="C9" s="93" t="s">
        <v>257</v>
      </c>
      <c r="D9" s="131">
        <v>0</v>
      </c>
      <c r="E9" s="76"/>
      <c r="F9" s="76" t="s">
        <v>4</v>
      </c>
      <c r="G9" s="76"/>
      <c r="H9" s="76" t="s">
        <v>28</v>
      </c>
      <c r="I9" s="59" t="s">
        <v>154</v>
      </c>
      <c r="J9" s="58">
        <v>0</v>
      </c>
      <c r="K9" s="58">
        <v>0</v>
      </c>
      <c r="L9" s="58">
        <v>0</v>
      </c>
    </row>
    <row r="10" spans="1:12" ht="30" x14ac:dyDescent="0.25">
      <c r="A10" s="78" t="s">
        <v>27</v>
      </c>
      <c r="B10" s="78" t="s">
        <v>5</v>
      </c>
      <c r="C10" s="93" t="s">
        <v>257</v>
      </c>
      <c r="D10" s="131">
        <v>0</v>
      </c>
      <c r="E10" s="76"/>
      <c r="F10" s="76" t="s">
        <v>4</v>
      </c>
      <c r="G10" s="76"/>
      <c r="H10" s="76" t="s">
        <v>28</v>
      </c>
      <c r="I10" s="76"/>
      <c r="J10" s="58">
        <v>0</v>
      </c>
      <c r="K10" s="58">
        <v>0</v>
      </c>
      <c r="L10" s="58">
        <v>0</v>
      </c>
    </row>
    <row r="11" spans="1:12" ht="30" x14ac:dyDescent="0.25">
      <c r="A11" s="78" t="s">
        <v>27</v>
      </c>
      <c r="B11" s="78" t="s">
        <v>6</v>
      </c>
      <c r="C11" s="93" t="s">
        <v>257</v>
      </c>
      <c r="D11" s="131">
        <v>0</v>
      </c>
      <c r="E11" s="93"/>
      <c r="F11" s="76" t="s">
        <v>4</v>
      </c>
      <c r="G11" s="76"/>
      <c r="H11" s="76" t="s">
        <v>28</v>
      </c>
      <c r="I11" s="59" t="s">
        <v>30</v>
      </c>
      <c r="J11" s="58">
        <v>0</v>
      </c>
      <c r="K11" s="58">
        <v>0</v>
      </c>
      <c r="L11" s="58">
        <v>0</v>
      </c>
    </row>
    <row r="12" spans="1:12" ht="30" x14ac:dyDescent="0.25">
      <c r="A12" s="78" t="s">
        <v>27</v>
      </c>
      <c r="B12" s="78" t="s">
        <v>7</v>
      </c>
      <c r="C12" s="93" t="s">
        <v>257</v>
      </c>
      <c r="D12" s="131">
        <v>0</v>
      </c>
      <c r="E12" s="93"/>
      <c r="F12" s="76" t="s">
        <v>4</v>
      </c>
      <c r="G12" s="76"/>
      <c r="H12" s="76" t="s">
        <v>28</v>
      </c>
      <c r="I12" s="59" t="s">
        <v>170</v>
      </c>
      <c r="J12" s="58">
        <v>0</v>
      </c>
      <c r="K12" s="58">
        <v>0</v>
      </c>
      <c r="L12" s="58">
        <v>0</v>
      </c>
    </row>
    <row r="13" spans="1:12" ht="45" x14ac:dyDescent="0.25">
      <c r="A13" s="73" t="s">
        <v>27</v>
      </c>
      <c r="B13" s="73" t="s">
        <v>38</v>
      </c>
      <c r="C13" s="93" t="s">
        <v>257</v>
      </c>
      <c r="D13" s="120">
        <v>0</v>
      </c>
      <c r="E13" s="93"/>
      <c r="F13" s="93" t="s">
        <v>4</v>
      </c>
      <c r="G13" s="76"/>
      <c r="H13" s="93" t="s">
        <v>28</v>
      </c>
      <c r="I13" t="s">
        <v>239</v>
      </c>
      <c r="J13" s="58">
        <v>0</v>
      </c>
      <c r="K13" s="58">
        <v>0</v>
      </c>
      <c r="L13" s="58">
        <v>0</v>
      </c>
    </row>
    <row r="14" spans="1:12" ht="30" x14ac:dyDescent="0.25">
      <c r="A14" s="73" t="s">
        <v>27</v>
      </c>
      <c r="B14" s="73" t="s">
        <v>162</v>
      </c>
      <c r="C14" s="93" t="s">
        <v>257</v>
      </c>
      <c r="D14" s="120">
        <v>0</v>
      </c>
      <c r="E14" s="93"/>
      <c r="F14" s="93" t="s">
        <v>4</v>
      </c>
      <c r="G14" s="76"/>
      <c r="H14" s="120" t="s">
        <v>28</v>
      </c>
      <c r="I14" s="73" t="s">
        <v>161</v>
      </c>
      <c r="J14" s="58">
        <v>0</v>
      </c>
      <c r="K14" s="58">
        <v>0</v>
      </c>
      <c r="L14" s="58">
        <v>0</v>
      </c>
    </row>
    <row r="15" spans="1:12" ht="30" x14ac:dyDescent="0.25">
      <c r="A15" s="73" t="s">
        <v>27</v>
      </c>
      <c r="B15" s="73" t="s">
        <v>260</v>
      </c>
      <c r="C15" s="93" t="s">
        <v>257</v>
      </c>
      <c r="D15" s="120" t="s">
        <v>4</v>
      </c>
      <c r="E15" s="93"/>
      <c r="F15" s="93" t="s">
        <v>4</v>
      </c>
      <c r="G15" s="93"/>
      <c r="H15" s="93"/>
      <c r="I15" s="95" t="s">
        <v>261</v>
      </c>
      <c r="J15" s="58">
        <v>0</v>
      </c>
      <c r="K15" s="58">
        <v>0</v>
      </c>
      <c r="L15" s="58">
        <v>0</v>
      </c>
    </row>
    <row r="16" spans="1:12" ht="30" x14ac:dyDescent="0.25">
      <c r="A16" s="91" t="s">
        <v>9</v>
      </c>
      <c r="B16" s="91" t="s">
        <v>10</v>
      </c>
      <c r="C16" s="102" t="s">
        <v>257</v>
      </c>
      <c r="D16" s="153">
        <v>25</v>
      </c>
      <c r="E16" s="151"/>
      <c r="F16" s="139" t="s">
        <v>378</v>
      </c>
      <c r="G16" s="138" t="s">
        <v>514</v>
      </c>
      <c r="H16" s="139" t="s">
        <v>383</v>
      </c>
      <c r="I16" s="89" t="s">
        <v>184</v>
      </c>
      <c r="J16" s="58">
        <v>25</v>
      </c>
      <c r="K16" s="58">
        <v>12.5</v>
      </c>
      <c r="L16" s="58">
        <v>0</v>
      </c>
    </row>
    <row r="17" spans="1:15" ht="30" x14ac:dyDescent="0.25">
      <c r="A17" s="91" t="s">
        <v>11</v>
      </c>
      <c r="B17" s="91" t="s">
        <v>25</v>
      </c>
      <c r="C17" s="102" t="s">
        <v>257</v>
      </c>
      <c r="D17" s="132">
        <v>5</v>
      </c>
      <c r="E17" s="134"/>
      <c r="F17" s="135" t="s">
        <v>515</v>
      </c>
      <c r="G17" s="135" t="s">
        <v>516</v>
      </c>
      <c r="H17" s="135" t="s">
        <v>517</v>
      </c>
      <c r="I17" s="89" t="s">
        <v>184</v>
      </c>
      <c r="J17" s="58">
        <v>5</v>
      </c>
      <c r="K17" s="58">
        <v>2.5</v>
      </c>
      <c r="L17" s="58">
        <v>0</v>
      </c>
    </row>
    <row r="18" spans="1:15" s="35" customFormat="1" ht="60" x14ac:dyDescent="0.25">
      <c r="A18" s="97" t="s">
        <v>280</v>
      </c>
      <c r="B18" s="97" t="s">
        <v>13</v>
      </c>
      <c r="C18" s="102" t="s">
        <v>257</v>
      </c>
      <c r="D18" s="101">
        <v>2</v>
      </c>
      <c r="E18" s="152"/>
      <c r="F18" s="142" t="s">
        <v>518</v>
      </c>
      <c r="G18" s="142" t="s">
        <v>519</v>
      </c>
      <c r="H18" s="142" t="s">
        <v>468</v>
      </c>
      <c r="I18" s="98" t="s">
        <v>186</v>
      </c>
      <c r="J18" s="57">
        <v>2</v>
      </c>
      <c r="K18" s="57">
        <v>1</v>
      </c>
      <c r="L18" s="57">
        <v>0</v>
      </c>
    </row>
    <row r="19" spans="1:15" s="35" customFormat="1" ht="30" x14ac:dyDescent="0.25">
      <c r="A19" s="97" t="s">
        <v>280</v>
      </c>
      <c r="B19" s="97" t="s">
        <v>14</v>
      </c>
      <c r="C19" s="102" t="s">
        <v>257</v>
      </c>
      <c r="D19" s="101">
        <v>2</v>
      </c>
      <c r="E19" s="152"/>
      <c r="F19" s="142" t="s">
        <v>486</v>
      </c>
      <c r="G19" s="142" t="s">
        <v>487</v>
      </c>
      <c r="H19" s="142" t="s">
        <v>488</v>
      </c>
      <c r="I19" s="98" t="s">
        <v>186</v>
      </c>
      <c r="J19" s="57">
        <v>2</v>
      </c>
      <c r="K19" s="57">
        <v>1</v>
      </c>
      <c r="L19" s="57">
        <v>0</v>
      </c>
    </row>
    <row r="20" spans="1:15" s="35" customFormat="1" ht="30" x14ac:dyDescent="0.25">
      <c r="A20" s="97" t="s">
        <v>12</v>
      </c>
      <c r="B20" s="97" t="s">
        <v>15</v>
      </c>
      <c r="C20" s="102" t="s">
        <v>257</v>
      </c>
      <c r="D20" s="101">
        <v>3</v>
      </c>
      <c r="E20" s="152"/>
      <c r="F20" s="142">
        <v>0</v>
      </c>
      <c r="G20" s="142" t="s">
        <v>396</v>
      </c>
      <c r="H20" s="142" t="s">
        <v>396</v>
      </c>
      <c r="I20" s="98" t="s">
        <v>186</v>
      </c>
      <c r="J20" s="57">
        <v>3</v>
      </c>
      <c r="K20" s="57">
        <v>1.5</v>
      </c>
      <c r="L20" s="57">
        <v>0</v>
      </c>
      <c r="N20" s="35" t="s">
        <v>730</v>
      </c>
    </row>
    <row r="21" spans="1:15" s="35" customFormat="1" ht="30" x14ac:dyDescent="0.25">
      <c r="A21" s="97" t="s">
        <v>12</v>
      </c>
      <c r="B21" s="97" t="s">
        <v>16</v>
      </c>
      <c r="C21" s="102" t="s">
        <v>257</v>
      </c>
      <c r="D21" s="154">
        <v>3</v>
      </c>
      <c r="E21" s="102"/>
      <c r="F21" s="142">
        <v>0</v>
      </c>
      <c r="G21" s="142" t="s">
        <v>396</v>
      </c>
      <c r="H21" s="142" t="s">
        <v>396</v>
      </c>
      <c r="I21" s="98" t="s">
        <v>186</v>
      </c>
      <c r="J21" s="57">
        <v>3</v>
      </c>
      <c r="K21" s="57">
        <v>0.15</v>
      </c>
      <c r="L21" s="57">
        <v>0</v>
      </c>
    </row>
    <row r="22" spans="1:15" s="35" customFormat="1" ht="30" x14ac:dyDescent="0.25">
      <c r="A22" s="384" t="s">
        <v>17</v>
      </c>
      <c r="B22" s="384" t="s">
        <v>271</v>
      </c>
      <c r="C22" s="300" t="s">
        <v>257</v>
      </c>
      <c r="D22" s="141">
        <v>5</v>
      </c>
      <c r="E22" s="99"/>
      <c r="F22" s="385" t="s">
        <v>200</v>
      </c>
      <c r="G22" s="385" t="s">
        <v>201</v>
      </c>
      <c r="H22" s="385" t="s">
        <v>199</v>
      </c>
      <c r="I22" s="299" t="s">
        <v>238</v>
      </c>
      <c r="J22" s="57">
        <v>5</v>
      </c>
      <c r="K22" s="57">
        <v>2.5</v>
      </c>
      <c r="L22" s="57">
        <v>0</v>
      </c>
    </row>
    <row r="23" spans="1:15" s="35" customFormat="1" ht="30" x14ac:dyDescent="0.25">
      <c r="A23" s="299" t="s">
        <v>17</v>
      </c>
      <c r="B23" s="299" t="s">
        <v>113</v>
      </c>
      <c r="C23" s="300" t="s">
        <v>257</v>
      </c>
      <c r="D23" s="122">
        <v>5</v>
      </c>
      <c r="E23" s="77"/>
      <c r="F23" s="300" t="s">
        <v>114</v>
      </c>
      <c r="G23" s="301" t="s">
        <v>174</v>
      </c>
      <c r="H23" s="301" t="s">
        <v>173</v>
      </c>
      <c r="I23" s="369" t="s">
        <v>237</v>
      </c>
      <c r="J23" s="57">
        <v>5</v>
      </c>
      <c r="K23" s="57">
        <v>2.5</v>
      </c>
      <c r="L23" s="57">
        <v>0</v>
      </c>
    </row>
    <row r="24" spans="1:15" s="35" customFormat="1" x14ac:dyDescent="0.25">
      <c r="A24" s="299" t="s">
        <v>17</v>
      </c>
      <c r="B24" s="299" t="s">
        <v>180</v>
      </c>
      <c r="C24" s="300" t="s">
        <v>257</v>
      </c>
      <c r="D24" s="122">
        <v>4</v>
      </c>
      <c r="E24" s="77"/>
      <c r="F24" s="300" t="s">
        <v>114</v>
      </c>
      <c r="G24" s="301" t="s">
        <v>175</v>
      </c>
      <c r="H24" s="301"/>
      <c r="I24" s="299" t="s">
        <v>182</v>
      </c>
      <c r="J24" s="57">
        <v>4</v>
      </c>
      <c r="K24" s="57">
        <v>2</v>
      </c>
      <c r="L24" s="57">
        <v>0</v>
      </c>
    </row>
    <row r="25" spans="1:15" s="35" customFormat="1" ht="30" x14ac:dyDescent="0.25">
      <c r="A25" s="299" t="s">
        <v>17</v>
      </c>
      <c r="B25" s="299" t="s">
        <v>176</v>
      </c>
      <c r="C25" s="300" t="s">
        <v>257</v>
      </c>
      <c r="D25" s="122">
        <v>6</v>
      </c>
      <c r="E25" s="77"/>
      <c r="F25" s="300" t="s">
        <v>157</v>
      </c>
      <c r="G25" s="301" t="s">
        <v>166</v>
      </c>
      <c r="H25" s="301"/>
      <c r="I25" s="299" t="s">
        <v>183</v>
      </c>
      <c r="J25" s="57">
        <v>2</v>
      </c>
      <c r="K25" s="57">
        <v>1</v>
      </c>
      <c r="L25" s="57">
        <v>0</v>
      </c>
    </row>
    <row r="26" spans="1:15" s="35" customFormat="1" ht="53.1" customHeight="1" x14ac:dyDescent="0.25">
      <c r="A26" s="303" t="s">
        <v>17</v>
      </c>
      <c r="B26" s="303" t="s">
        <v>18</v>
      </c>
      <c r="C26" s="300" t="s">
        <v>257</v>
      </c>
      <c r="D26" s="127">
        <v>12</v>
      </c>
      <c r="E26" s="86"/>
      <c r="F26" s="304" t="s">
        <v>191</v>
      </c>
      <c r="G26" s="304" t="s">
        <v>553</v>
      </c>
      <c r="H26" s="305" t="s">
        <v>557</v>
      </c>
      <c r="I26" s="303" t="s">
        <v>561</v>
      </c>
      <c r="J26" s="57">
        <v>12</v>
      </c>
      <c r="K26" s="57">
        <v>6</v>
      </c>
      <c r="L26" s="57">
        <v>0</v>
      </c>
      <c r="N26" s="35" t="s">
        <v>556</v>
      </c>
    </row>
    <row r="27" spans="1:15" s="35" customFormat="1" ht="30" x14ac:dyDescent="0.25">
      <c r="A27" s="303" t="s">
        <v>179</v>
      </c>
      <c r="B27" s="303" t="s">
        <v>36</v>
      </c>
      <c r="C27" s="300" t="s">
        <v>257</v>
      </c>
      <c r="D27" s="127">
        <v>15</v>
      </c>
      <c r="E27" s="86"/>
      <c r="F27" s="304"/>
      <c r="G27" s="304"/>
      <c r="H27" s="305"/>
      <c r="I27" s="303" t="s">
        <v>187</v>
      </c>
      <c r="J27" s="57">
        <v>15</v>
      </c>
      <c r="K27" s="57">
        <v>7.5</v>
      </c>
      <c r="L27" s="57">
        <v>0</v>
      </c>
    </row>
    <row r="28" spans="1:15" s="35" customFormat="1" ht="115.5" customHeight="1" x14ac:dyDescent="0.25">
      <c r="A28" s="336" t="s">
        <v>19</v>
      </c>
      <c r="B28" s="336" t="s">
        <v>20</v>
      </c>
      <c r="C28" s="102" t="s">
        <v>257</v>
      </c>
      <c r="D28" s="101">
        <v>5</v>
      </c>
      <c r="E28" s="152"/>
      <c r="F28" s="142" t="s">
        <v>520</v>
      </c>
      <c r="G28" s="142" t="s">
        <v>521</v>
      </c>
      <c r="H28" s="142" t="s">
        <v>522</v>
      </c>
      <c r="I28" s="98" t="s">
        <v>184</v>
      </c>
      <c r="J28" s="57">
        <v>5</v>
      </c>
      <c r="K28" s="57">
        <v>2.5</v>
      </c>
      <c r="L28" s="57">
        <v>0</v>
      </c>
    </row>
    <row r="29" spans="1:15" s="35" customFormat="1" ht="30" x14ac:dyDescent="0.25">
      <c r="A29" s="336" t="s">
        <v>19</v>
      </c>
      <c r="B29" s="334" t="s">
        <v>807</v>
      </c>
      <c r="C29" s="102" t="s">
        <v>257</v>
      </c>
      <c r="D29" s="101">
        <v>5</v>
      </c>
      <c r="E29" s="152"/>
      <c r="F29" s="377" t="s">
        <v>213</v>
      </c>
      <c r="G29" s="377" t="s">
        <v>214</v>
      </c>
      <c r="H29" s="377" t="s">
        <v>215</v>
      </c>
      <c r="I29" s="98" t="s">
        <v>184</v>
      </c>
      <c r="J29" s="57">
        <v>5</v>
      </c>
      <c r="K29" s="57">
        <v>2.5</v>
      </c>
      <c r="L29" s="57">
        <v>0</v>
      </c>
      <c r="N29" s="35" t="s">
        <v>28</v>
      </c>
      <c r="O29" s="35" t="s">
        <v>28</v>
      </c>
    </row>
    <row r="30" spans="1:15" s="35" customFormat="1" ht="30" x14ac:dyDescent="0.25">
      <c r="A30" s="336" t="s">
        <v>19</v>
      </c>
      <c r="B30" s="336" t="s">
        <v>22</v>
      </c>
      <c r="C30" s="102" t="s">
        <v>257</v>
      </c>
      <c r="D30" s="101">
        <v>5</v>
      </c>
      <c r="E30" s="152"/>
      <c r="F30" s="142" t="s">
        <v>523</v>
      </c>
      <c r="G30" s="142" t="s">
        <v>524</v>
      </c>
      <c r="H30" s="142" t="s">
        <v>306</v>
      </c>
      <c r="I30" s="98" t="s">
        <v>184</v>
      </c>
      <c r="J30" s="57">
        <v>5</v>
      </c>
      <c r="K30" s="57">
        <v>2.5</v>
      </c>
      <c r="L30" s="57">
        <v>0</v>
      </c>
    </row>
    <row r="31" spans="1:15" s="35" customFormat="1" ht="30" x14ac:dyDescent="0.25">
      <c r="A31" s="69" t="s">
        <v>155</v>
      </c>
      <c r="B31" s="68" t="s">
        <v>344</v>
      </c>
      <c r="C31" s="119" t="s">
        <v>257</v>
      </c>
      <c r="D31" s="119">
        <v>1</v>
      </c>
      <c r="E31" s="119"/>
      <c r="F31" s="123" t="s">
        <v>345</v>
      </c>
      <c r="G31" s="119"/>
      <c r="H31" s="119"/>
      <c r="I31" s="69" t="s">
        <v>346</v>
      </c>
      <c r="J31" s="57">
        <v>1</v>
      </c>
      <c r="K31" s="57">
        <v>0</v>
      </c>
      <c r="L31" s="57">
        <v>0</v>
      </c>
    </row>
    <row r="32" spans="1:15" s="35" customFormat="1" x14ac:dyDescent="0.25">
      <c r="A32" s="69" t="s">
        <v>542</v>
      </c>
      <c r="B32" s="69" t="s">
        <v>112</v>
      </c>
      <c r="C32" s="119" t="s">
        <v>257</v>
      </c>
      <c r="D32" s="386">
        <v>1</v>
      </c>
      <c r="E32" s="308"/>
      <c r="F32" s="310">
        <v>1</v>
      </c>
      <c r="G32" s="310">
        <v>0.5</v>
      </c>
      <c r="H32" s="308" t="s">
        <v>205</v>
      </c>
      <c r="I32" s="387" t="s">
        <v>188</v>
      </c>
      <c r="J32" s="57">
        <v>1</v>
      </c>
      <c r="K32" s="57">
        <v>0.5</v>
      </c>
      <c r="L32" s="57">
        <v>0</v>
      </c>
    </row>
    <row r="33" spans="1:12" s="35" customFormat="1" ht="30" x14ac:dyDescent="0.25">
      <c r="A33" s="69" t="s">
        <v>156</v>
      </c>
      <c r="B33" s="69" t="s">
        <v>290</v>
      </c>
      <c r="C33" s="119" t="s">
        <v>257</v>
      </c>
      <c r="D33" s="388">
        <v>1</v>
      </c>
      <c r="E33" s="378"/>
      <c r="F33" s="389" t="s">
        <v>177</v>
      </c>
      <c r="G33" s="378" t="s">
        <v>205</v>
      </c>
      <c r="H33" s="378" t="s">
        <v>205</v>
      </c>
      <c r="I33" s="387" t="s">
        <v>289</v>
      </c>
      <c r="J33" s="57">
        <v>1</v>
      </c>
      <c r="K33" s="57">
        <v>0.5</v>
      </c>
      <c r="L33" s="57">
        <v>0</v>
      </c>
    </row>
    <row r="34" spans="1:12" s="35" customFormat="1" ht="60" x14ac:dyDescent="0.25">
      <c r="A34" s="366" t="s">
        <v>790</v>
      </c>
      <c r="B34" s="315" t="s">
        <v>538</v>
      </c>
      <c r="C34" s="87" t="s">
        <v>257</v>
      </c>
      <c r="D34" s="87">
        <v>5</v>
      </c>
      <c r="E34" s="87"/>
      <c r="F34" s="126">
        <v>5</v>
      </c>
      <c r="G34" s="126" t="s">
        <v>226</v>
      </c>
      <c r="H34" s="126" t="s">
        <v>225</v>
      </c>
      <c r="I34" s="313" t="s">
        <v>792</v>
      </c>
      <c r="J34" s="57">
        <v>5</v>
      </c>
      <c r="K34" s="57">
        <v>4</v>
      </c>
      <c r="L34" s="57">
        <v>0</v>
      </c>
    </row>
    <row r="35" spans="1:12" s="35" customFormat="1" ht="30" x14ac:dyDescent="0.25">
      <c r="A35" s="315" t="s">
        <v>539</v>
      </c>
      <c r="B35" s="314" t="s">
        <v>788</v>
      </c>
      <c r="C35" s="87" t="s">
        <v>257</v>
      </c>
      <c r="D35" s="87">
        <v>5</v>
      </c>
      <c r="E35" s="87"/>
      <c r="F35" s="87" t="s">
        <v>232</v>
      </c>
      <c r="G35" s="87" t="s">
        <v>228</v>
      </c>
      <c r="H35" s="87" t="s">
        <v>229</v>
      </c>
      <c r="I35" s="315" t="s">
        <v>799</v>
      </c>
      <c r="J35" s="57">
        <v>5</v>
      </c>
      <c r="K35" s="57">
        <v>2</v>
      </c>
      <c r="L35" s="57">
        <v>0</v>
      </c>
    </row>
    <row r="36" spans="1:12" s="35" customFormat="1" ht="30" x14ac:dyDescent="0.25">
      <c r="A36" s="315" t="s">
        <v>544</v>
      </c>
      <c r="B36" s="315" t="s">
        <v>805</v>
      </c>
      <c r="C36" s="87" t="s">
        <v>257</v>
      </c>
      <c r="D36" s="87">
        <v>5</v>
      </c>
      <c r="E36" s="87"/>
      <c r="F36" s="126" t="s">
        <v>564</v>
      </c>
      <c r="G36" s="87" t="s">
        <v>228</v>
      </c>
      <c r="H36" s="87" t="s">
        <v>142</v>
      </c>
      <c r="I36" s="315" t="s">
        <v>541</v>
      </c>
      <c r="J36" s="57">
        <v>5</v>
      </c>
      <c r="K36" s="57">
        <v>3</v>
      </c>
      <c r="L36" s="57">
        <v>0</v>
      </c>
    </row>
    <row r="37" spans="1:12" x14ac:dyDescent="0.25">
      <c r="B37" s="94" t="s">
        <v>218</v>
      </c>
      <c r="C37" s="90" t="s">
        <v>28</v>
      </c>
      <c r="D37" s="90">
        <f>SUM(D9:D36)</f>
        <v>120</v>
      </c>
    </row>
    <row r="38" spans="1:12" x14ac:dyDescent="0.25">
      <c r="B38" s="64" t="s">
        <v>272</v>
      </c>
      <c r="C38" s="23"/>
      <c r="D38" s="23">
        <v>66</v>
      </c>
    </row>
    <row r="39" spans="1:12" x14ac:dyDescent="0.25">
      <c r="C39" s="1"/>
    </row>
    <row r="40" spans="1:12" x14ac:dyDescent="0.25">
      <c r="A40" t="s">
        <v>258</v>
      </c>
      <c r="C40" s="1"/>
      <c r="D40" s="1" t="s">
        <v>28</v>
      </c>
      <c r="E40" s="1" t="s">
        <v>28</v>
      </c>
    </row>
    <row r="41" spans="1:12" x14ac:dyDescent="0.25">
      <c r="A41" t="s">
        <v>259</v>
      </c>
      <c r="C41" t="s">
        <v>28</v>
      </c>
      <c r="D41" s="1" t="s">
        <v>28</v>
      </c>
    </row>
    <row r="43" spans="1:12" x14ac:dyDescent="0.25">
      <c r="A43" s="155" t="s">
        <v>546</v>
      </c>
      <c r="B43"/>
    </row>
    <row r="44" spans="1:12" x14ac:dyDescent="0.25">
      <c r="A44" s="64"/>
      <c r="B44" s="155" t="s">
        <v>547</v>
      </c>
    </row>
    <row r="45" spans="1:12" x14ac:dyDescent="0.25">
      <c r="B45" s="155" t="s">
        <v>548</v>
      </c>
    </row>
    <row r="46" spans="1:12" x14ac:dyDescent="0.25">
      <c r="B46" s="155" t="s">
        <v>545</v>
      </c>
    </row>
    <row r="47" spans="1:12" x14ac:dyDescent="0.25">
      <c r="B47" s="155" t="s">
        <v>549</v>
      </c>
    </row>
    <row r="48" spans="1:12" x14ac:dyDescent="0.25">
      <c r="B48"/>
    </row>
    <row r="49" spans="2:2" x14ac:dyDescent="0.25">
      <c r="B49"/>
    </row>
  </sheetData>
  <mergeCells count="5">
    <mergeCell ref="A1:I1"/>
    <mergeCell ref="C3:G3"/>
    <mergeCell ref="C4:G4"/>
    <mergeCell ref="C5:G5"/>
    <mergeCell ref="C6:G6"/>
  </mergeCells>
  <pageMargins left="0.7" right="0.7" top="0.75" bottom="0.75" header="0.3" footer="0.3"/>
  <legacy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4DD3E-C617-4686-93C3-8EAA3D72A111}">
  <dimension ref="A1:Z1000"/>
  <sheetViews>
    <sheetView workbookViewId="0">
      <selection activeCell="B3" sqref="B3:B8"/>
    </sheetView>
  </sheetViews>
  <sheetFormatPr defaultColWidth="13.140625" defaultRowHeight="15" x14ac:dyDescent="0.25"/>
  <cols>
    <col min="1" max="1" width="100.5703125" style="158" customWidth="1"/>
    <col min="2" max="2" width="13.7109375" style="158" customWidth="1"/>
    <col min="3" max="3" width="10.85546875" style="158" customWidth="1"/>
    <col min="4" max="4" width="12" style="158" bestFit="1" customWidth="1"/>
    <col min="5" max="26" width="7.85546875" style="158" customWidth="1"/>
    <col min="27" max="16384" width="13.140625" style="158"/>
  </cols>
  <sheetData>
    <row r="1" spans="1:26" ht="28.5" customHeight="1" x14ac:dyDescent="0.25">
      <c r="A1" s="590" t="s">
        <v>570</v>
      </c>
      <c r="B1" s="591"/>
      <c r="C1" s="591"/>
      <c r="D1" s="591"/>
    </row>
    <row r="2" spans="1:26" ht="36.75" customHeight="1" x14ac:dyDescent="0.25">
      <c r="A2" s="159" t="s">
        <v>571</v>
      </c>
      <c r="B2" s="390" t="s">
        <v>572</v>
      </c>
      <c r="C2" s="394" t="s">
        <v>160</v>
      </c>
      <c r="D2" s="402" t="s">
        <v>573</v>
      </c>
    </row>
    <row r="3" spans="1:26" ht="16.5" customHeight="1" x14ac:dyDescent="0.25">
      <c r="A3" s="161" t="s">
        <v>574</v>
      </c>
      <c r="B3" s="185">
        <v>2</v>
      </c>
      <c r="C3" s="395"/>
      <c r="D3" s="402" t="s">
        <v>575</v>
      </c>
    </row>
    <row r="4" spans="1:26" ht="16.5" customHeight="1" x14ac:dyDescent="0.25">
      <c r="A4" s="161" t="s">
        <v>576</v>
      </c>
      <c r="B4" s="185">
        <v>2</v>
      </c>
      <c r="C4" s="395"/>
      <c r="D4" s="402" t="s">
        <v>575</v>
      </c>
    </row>
    <row r="5" spans="1:26" ht="16.5" customHeight="1" x14ac:dyDescent="0.25">
      <c r="A5" s="161" t="s">
        <v>577</v>
      </c>
      <c r="B5" s="185">
        <v>2</v>
      </c>
      <c r="C5" s="395"/>
      <c r="D5" s="402" t="s">
        <v>575</v>
      </c>
    </row>
    <row r="6" spans="1:26" ht="16.5" customHeight="1" x14ac:dyDescent="0.25">
      <c r="A6" s="161" t="s">
        <v>578</v>
      </c>
      <c r="B6" s="185">
        <v>5</v>
      </c>
      <c r="C6" s="395"/>
      <c r="D6" s="402" t="s">
        <v>575</v>
      </c>
    </row>
    <row r="7" spans="1:26" ht="16.5" customHeight="1" x14ac:dyDescent="0.25">
      <c r="A7" s="163" t="s">
        <v>579</v>
      </c>
      <c r="B7" s="185">
        <v>2</v>
      </c>
      <c r="C7" s="395"/>
      <c r="D7" s="402" t="s">
        <v>575</v>
      </c>
    </row>
    <row r="8" spans="1:26" ht="16.5" customHeight="1" x14ac:dyDescent="0.25">
      <c r="A8" s="163" t="s">
        <v>580</v>
      </c>
      <c r="B8" s="185">
        <v>2</v>
      </c>
      <c r="C8" s="395"/>
      <c r="D8" s="402" t="s">
        <v>581</v>
      </c>
    </row>
    <row r="9" spans="1:26" ht="16.5" customHeight="1" x14ac:dyDescent="0.25">
      <c r="A9" s="164" t="s">
        <v>582</v>
      </c>
      <c r="B9" s="391">
        <f t="shared" ref="B9:C9" si="0">SUM(B3:B8)</f>
        <v>15</v>
      </c>
      <c r="C9" s="396">
        <f t="shared" si="0"/>
        <v>0</v>
      </c>
      <c r="D9" s="395"/>
    </row>
    <row r="10" spans="1:26" ht="16.5" customHeight="1" x14ac:dyDescent="0.25">
      <c r="A10" s="165"/>
      <c r="B10" s="392"/>
      <c r="C10" s="397"/>
      <c r="D10" s="397"/>
      <c r="E10" s="166"/>
      <c r="F10" s="166"/>
      <c r="G10" s="166"/>
      <c r="H10" s="166"/>
      <c r="I10" s="166"/>
      <c r="J10" s="166"/>
      <c r="K10" s="166"/>
      <c r="L10" s="166"/>
      <c r="M10" s="166"/>
      <c r="N10" s="166"/>
      <c r="O10" s="166"/>
      <c r="P10" s="166"/>
      <c r="Q10" s="166"/>
      <c r="R10" s="166"/>
      <c r="S10" s="166"/>
      <c r="T10" s="166"/>
      <c r="U10" s="166"/>
      <c r="V10" s="166"/>
      <c r="W10" s="166"/>
      <c r="X10" s="166"/>
      <c r="Y10" s="166"/>
      <c r="Z10" s="166"/>
    </row>
    <row r="11" spans="1:26" ht="16.5" customHeight="1" x14ac:dyDescent="0.25">
      <c r="A11" s="167" t="s">
        <v>583</v>
      </c>
      <c r="B11" s="188"/>
      <c r="C11" s="398"/>
      <c r="D11" s="399"/>
      <c r="E11" s="168"/>
      <c r="F11" s="168"/>
      <c r="G11" s="168"/>
      <c r="H11" s="168"/>
      <c r="I11" s="168"/>
      <c r="J11" s="168"/>
      <c r="K11" s="168"/>
      <c r="L11" s="168"/>
      <c r="M11" s="168"/>
      <c r="N11" s="168"/>
      <c r="O11" s="168"/>
      <c r="P11" s="168"/>
      <c r="Q11" s="168"/>
      <c r="R11" s="168"/>
      <c r="S11" s="168"/>
      <c r="T11" s="168"/>
      <c r="U11" s="168"/>
      <c r="V11" s="168"/>
      <c r="W11" s="168"/>
      <c r="X11" s="168"/>
      <c r="Y11" s="168"/>
      <c r="Z11" s="168"/>
    </row>
    <row r="12" spans="1:26" ht="15.75" customHeight="1" x14ac:dyDescent="0.25">
      <c r="A12" s="161" t="s">
        <v>584</v>
      </c>
      <c r="B12" s="189">
        <v>10</v>
      </c>
      <c r="C12" s="399"/>
      <c r="D12" s="399"/>
      <c r="E12" s="168"/>
      <c r="F12" s="168"/>
      <c r="G12" s="168"/>
      <c r="H12" s="168"/>
      <c r="I12" s="168"/>
      <c r="J12" s="168"/>
      <c r="K12" s="168"/>
      <c r="L12" s="168"/>
      <c r="M12" s="168"/>
      <c r="N12" s="168"/>
      <c r="O12" s="168"/>
      <c r="P12" s="168"/>
      <c r="Q12" s="168"/>
      <c r="R12" s="168"/>
      <c r="S12" s="168"/>
      <c r="T12" s="168"/>
      <c r="U12" s="168"/>
      <c r="V12" s="168"/>
      <c r="W12" s="168"/>
      <c r="X12" s="168"/>
      <c r="Y12" s="168"/>
      <c r="Z12" s="168"/>
    </row>
    <row r="13" spans="1:26" ht="15.75" customHeight="1" x14ac:dyDescent="0.25">
      <c r="A13" s="161" t="s">
        <v>585</v>
      </c>
      <c r="B13" s="189">
        <v>10</v>
      </c>
      <c r="C13" s="399"/>
      <c r="D13" s="399"/>
      <c r="E13" s="168"/>
      <c r="F13" s="168"/>
      <c r="G13" s="168"/>
      <c r="H13" s="168"/>
      <c r="I13" s="168"/>
      <c r="J13" s="168"/>
      <c r="K13" s="168"/>
      <c r="L13" s="168"/>
      <c r="M13" s="168"/>
      <c r="N13" s="168"/>
      <c r="O13" s="168"/>
      <c r="P13" s="168"/>
      <c r="Q13" s="168"/>
      <c r="R13" s="168"/>
      <c r="S13" s="168"/>
      <c r="T13" s="168"/>
      <c r="U13" s="168"/>
      <c r="V13" s="168"/>
      <c r="W13" s="168"/>
      <c r="X13" s="168"/>
      <c r="Y13" s="168"/>
      <c r="Z13" s="168"/>
    </row>
    <row r="14" spans="1:26" ht="15.75" customHeight="1" x14ac:dyDescent="0.25">
      <c r="A14" s="161" t="s">
        <v>586</v>
      </c>
      <c r="B14" s="189">
        <v>5</v>
      </c>
      <c r="C14" s="399"/>
      <c r="D14" s="399"/>
      <c r="E14" s="168"/>
      <c r="F14" s="168"/>
      <c r="G14" s="168"/>
      <c r="H14" s="168"/>
      <c r="I14" s="168"/>
      <c r="J14" s="168"/>
      <c r="K14" s="168"/>
      <c r="L14" s="168"/>
      <c r="M14" s="168"/>
      <c r="N14" s="168"/>
      <c r="O14" s="168"/>
      <c r="P14" s="168"/>
      <c r="Q14" s="168"/>
      <c r="R14" s="168"/>
      <c r="S14" s="168"/>
      <c r="T14" s="168"/>
      <c r="U14" s="168"/>
      <c r="V14" s="168"/>
      <c r="W14" s="168"/>
      <c r="X14" s="168"/>
      <c r="Y14" s="168"/>
      <c r="Z14" s="168"/>
    </row>
    <row r="15" spans="1:26" ht="15.75" customHeight="1" x14ac:dyDescent="0.25">
      <c r="A15" s="170" t="s">
        <v>587</v>
      </c>
      <c r="B15" s="190">
        <f t="shared" ref="B15:C15" si="1">SUM(B12:B14)</f>
        <v>25</v>
      </c>
      <c r="C15" s="400">
        <f t="shared" si="1"/>
        <v>0</v>
      </c>
      <c r="D15" s="399"/>
      <c r="E15" s="168"/>
      <c r="F15" s="168"/>
      <c r="G15" s="168"/>
      <c r="H15" s="168"/>
      <c r="I15" s="168"/>
      <c r="J15" s="168"/>
      <c r="K15" s="168"/>
      <c r="L15" s="168"/>
      <c r="M15" s="168"/>
      <c r="N15" s="168"/>
      <c r="O15" s="168"/>
      <c r="P15" s="168"/>
      <c r="Q15" s="168"/>
      <c r="R15" s="168"/>
      <c r="S15" s="168"/>
      <c r="T15" s="168"/>
      <c r="U15" s="168"/>
      <c r="V15" s="168"/>
      <c r="W15" s="168"/>
      <c r="X15" s="168"/>
      <c r="Y15" s="168"/>
      <c r="Z15" s="168"/>
    </row>
    <row r="16" spans="1:26" ht="15.75" customHeight="1" x14ac:dyDescent="0.25">
      <c r="A16" s="171"/>
      <c r="B16" s="187"/>
      <c r="C16" s="399"/>
      <c r="D16" s="399"/>
      <c r="E16" s="168"/>
      <c r="F16" s="168"/>
      <c r="G16" s="168"/>
      <c r="H16" s="168"/>
      <c r="I16" s="168"/>
      <c r="J16" s="168"/>
      <c r="K16" s="168"/>
      <c r="L16" s="168"/>
      <c r="M16" s="168"/>
      <c r="N16" s="168"/>
      <c r="O16" s="168"/>
      <c r="P16" s="168"/>
      <c r="Q16" s="168"/>
      <c r="R16" s="168"/>
      <c r="S16" s="168"/>
      <c r="T16" s="168"/>
      <c r="U16" s="168"/>
      <c r="V16" s="168"/>
      <c r="W16" s="168"/>
      <c r="X16" s="168"/>
      <c r="Y16" s="168"/>
      <c r="Z16" s="168"/>
    </row>
    <row r="17" spans="1:26" x14ac:dyDescent="0.25">
      <c r="A17" s="173" t="s">
        <v>588</v>
      </c>
      <c r="B17" s="208" t="s">
        <v>28</v>
      </c>
      <c r="C17" s="401" t="s">
        <v>28</v>
      </c>
      <c r="D17" s="395"/>
    </row>
    <row r="18" spans="1:26" x14ac:dyDescent="0.25">
      <c r="A18" s="175" t="s">
        <v>589</v>
      </c>
      <c r="B18" s="189">
        <v>5</v>
      </c>
      <c r="C18" s="402"/>
      <c r="D18" s="395"/>
    </row>
    <row r="19" spans="1:26" x14ac:dyDescent="0.25">
      <c r="A19" s="175" t="s">
        <v>590</v>
      </c>
      <c r="B19" s="189">
        <v>5</v>
      </c>
      <c r="C19" s="402"/>
      <c r="D19" s="395"/>
    </row>
    <row r="20" spans="1:26" x14ac:dyDescent="0.25">
      <c r="A20" s="176" t="s">
        <v>87</v>
      </c>
      <c r="B20" s="189">
        <v>5</v>
      </c>
      <c r="C20" s="402"/>
      <c r="D20" s="395"/>
    </row>
    <row r="21" spans="1:26" x14ac:dyDescent="0.25">
      <c r="A21" s="176" t="s">
        <v>591</v>
      </c>
      <c r="B21" s="189">
        <v>5</v>
      </c>
      <c r="C21" s="402"/>
      <c r="D21" s="395"/>
    </row>
    <row r="22" spans="1:26" x14ac:dyDescent="0.25">
      <c r="A22" s="173" t="s">
        <v>588</v>
      </c>
      <c r="B22" s="208">
        <f t="shared" ref="B22:C22" si="2">SUM(B18:B21)</f>
        <v>20</v>
      </c>
      <c r="C22" s="401">
        <f t="shared" si="2"/>
        <v>0</v>
      </c>
      <c r="D22" s="395"/>
    </row>
    <row r="23" spans="1:26" ht="15.75" customHeight="1" x14ac:dyDescent="0.25">
      <c r="A23" s="171"/>
      <c r="B23" s="187"/>
      <c r="C23" s="399"/>
      <c r="D23" s="399"/>
      <c r="E23" s="168"/>
      <c r="F23" s="168"/>
      <c r="G23" s="168"/>
      <c r="H23" s="168"/>
      <c r="I23" s="168"/>
      <c r="J23" s="168"/>
      <c r="K23" s="168"/>
      <c r="L23" s="168"/>
      <c r="M23" s="168"/>
      <c r="N23" s="168"/>
      <c r="O23" s="168"/>
      <c r="P23" s="168"/>
      <c r="Q23" s="168"/>
      <c r="R23" s="168"/>
      <c r="S23" s="168"/>
      <c r="T23" s="168"/>
      <c r="U23" s="168"/>
      <c r="V23" s="168"/>
      <c r="W23" s="168"/>
      <c r="X23" s="168"/>
      <c r="Y23" s="168"/>
      <c r="Z23" s="168"/>
    </row>
    <row r="24" spans="1:26" ht="16.5" customHeight="1" x14ac:dyDescent="0.2">
      <c r="A24" s="177" t="s">
        <v>592</v>
      </c>
      <c r="B24" s="191"/>
      <c r="C24" s="403"/>
      <c r="D24" s="395"/>
    </row>
    <row r="25" spans="1:26" ht="17.25" customHeight="1" x14ac:dyDescent="0.2">
      <c r="A25" s="163" t="s">
        <v>593</v>
      </c>
      <c r="B25" s="185">
        <v>5</v>
      </c>
      <c r="C25" s="404"/>
      <c r="D25" s="395"/>
    </row>
    <row r="26" spans="1:26" ht="16.5" customHeight="1" x14ac:dyDescent="0.25">
      <c r="A26" s="163" t="s">
        <v>594</v>
      </c>
      <c r="B26" s="185">
        <v>5</v>
      </c>
      <c r="C26" s="395"/>
      <c r="D26" s="395"/>
    </row>
    <row r="27" spans="1:26" ht="16.5" customHeight="1" x14ac:dyDescent="0.25">
      <c r="A27" s="163" t="s">
        <v>595</v>
      </c>
      <c r="B27" s="185">
        <v>5</v>
      </c>
      <c r="C27" s="395"/>
      <c r="D27" s="395"/>
    </row>
    <row r="28" spans="1:26" ht="33" customHeight="1" x14ac:dyDescent="0.25">
      <c r="A28" s="163" t="s">
        <v>596</v>
      </c>
      <c r="B28" s="185">
        <v>5</v>
      </c>
      <c r="C28" s="395"/>
      <c r="D28" s="395"/>
    </row>
    <row r="29" spans="1:26" ht="16.5" customHeight="1" x14ac:dyDescent="0.25">
      <c r="A29" s="163" t="s">
        <v>597</v>
      </c>
      <c r="B29" s="185">
        <v>5</v>
      </c>
      <c r="C29" s="395"/>
      <c r="D29" s="395"/>
    </row>
    <row r="30" spans="1:26" ht="16.5" customHeight="1" x14ac:dyDescent="0.25">
      <c r="A30" s="163" t="s">
        <v>598</v>
      </c>
      <c r="B30" s="185">
        <v>5</v>
      </c>
      <c r="C30" s="395"/>
      <c r="D30" s="395"/>
    </row>
    <row r="31" spans="1:26" ht="16.5" customHeight="1" x14ac:dyDescent="0.25">
      <c r="A31" s="163" t="s">
        <v>599</v>
      </c>
      <c r="B31" s="185">
        <v>5</v>
      </c>
      <c r="C31" s="395"/>
      <c r="D31" s="395"/>
    </row>
    <row r="32" spans="1:26" ht="16.5" customHeight="1" x14ac:dyDescent="0.25">
      <c r="A32" s="177" t="s">
        <v>592</v>
      </c>
      <c r="B32" s="393">
        <f t="shared" ref="B32:C32" si="3">SUM(B25:B31)</f>
        <v>35</v>
      </c>
      <c r="C32" s="405">
        <f t="shared" si="3"/>
        <v>0</v>
      </c>
      <c r="D32" s="395"/>
    </row>
    <row r="33" spans="1:4" ht="12.75" customHeight="1" x14ac:dyDescent="0.2">
      <c r="A33" s="178"/>
      <c r="B33" s="193"/>
      <c r="C33" s="395"/>
      <c r="D33" s="395"/>
    </row>
    <row r="34" spans="1:4" ht="16.5" customHeight="1" x14ac:dyDescent="0.25">
      <c r="A34" s="167" t="s">
        <v>600</v>
      </c>
      <c r="B34" s="215" t="s">
        <v>28</v>
      </c>
      <c r="C34" s="406" t="s">
        <v>28</v>
      </c>
      <c r="D34" s="395"/>
    </row>
    <row r="35" spans="1:4" ht="16.5" customHeight="1" x14ac:dyDescent="0.25">
      <c r="A35" s="409" t="s">
        <v>601</v>
      </c>
      <c r="B35" s="411">
        <v>10</v>
      </c>
      <c r="C35" s="404"/>
      <c r="D35" s="395"/>
    </row>
    <row r="36" spans="1:4" ht="16.5" customHeight="1" x14ac:dyDescent="0.25">
      <c r="A36" s="409" t="s">
        <v>602</v>
      </c>
      <c r="B36" s="411">
        <v>10</v>
      </c>
      <c r="C36" s="404"/>
      <c r="D36" s="395"/>
    </row>
    <row r="37" spans="1:4" ht="16.5" customHeight="1" x14ac:dyDescent="0.25">
      <c r="A37" s="409" t="s">
        <v>603</v>
      </c>
      <c r="B37" s="410">
        <v>2</v>
      </c>
      <c r="C37" s="395"/>
      <c r="D37" s="395"/>
    </row>
    <row r="38" spans="1:4" ht="16.5" customHeight="1" x14ac:dyDescent="0.25">
      <c r="A38" s="409" t="s">
        <v>604</v>
      </c>
      <c r="B38" s="411">
        <v>3</v>
      </c>
      <c r="C38" s="404"/>
      <c r="D38" s="395"/>
    </row>
    <row r="39" spans="1:4" ht="16.5" customHeight="1" x14ac:dyDescent="0.25">
      <c r="A39" s="181" t="s">
        <v>17</v>
      </c>
      <c r="B39" s="199">
        <f t="shared" ref="B39:C39" si="4">SUM(B35:B38)</f>
        <v>25</v>
      </c>
      <c r="C39" s="407">
        <f t="shared" si="4"/>
        <v>0</v>
      </c>
      <c r="D39" s="395"/>
    </row>
    <row r="40" spans="1:4" ht="16.5" customHeight="1" x14ac:dyDescent="0.25">
      <c r="A40" s="182" t="s">
        <v>605</v>
      </c>
      <c r="B40" s="393" t="s">
        <v>28</v>
      </c>
      <c r="C40" s="395"/>
      <c r="D40" s="395"/>
    </row>
    <row r="41" spans="1:4" ht="16.5" customHeight="1" x14ac:dyDescent="0.25">
      <c r="A41" s="183" t="s">
        <v>606</v>
      </c>
      <c r="B41" s="200">
        <f t="shared" ref="B41:C41" si="5">SUM(B3:B39)/2</f>
        <v>120</v>
      </c>
      <c r="C41" s="408">
        <f t="shared" si="5"/>
        <v>0</v>
      </c>
      <c r="D41" s="395"/>
    </row>
    <row r="42" spans="1:4" ht="12.75" customHeight="1" x14ac:dyDescent="0.25"/>
    <row r="43" spans="1:4" ht="12.75" customHeight="1" x14ac:dyDescent="0.25"/>
    <row r="44" spans="1:4" ht="12.75" customHeight="1" x14ac:dyDescent="0.25"/>
    <row r="45" spans="1:4" ht="12.75" customHeight="1" x14ac:dyDescent="0.25"/>
    <row r="46" spans="1:4" ht="12.75" customHeight="1" x14ac:dyDescent="0.25"/>
    <row r="47" spans="1:4" ht="12.75" customHeight="1" x14ac:dyDescent="0.25"/>
    <row r="48" spans="1:4"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1:D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67F1B-F671-41F5-881D-5F10613DDECE}">
  <dimension ref="A1:Z1000"/>
  <sheetViews>
    <sheetView topLeftCell="A10" workbookViewId="0">
      <selection sqref="A1:D1"/>
    </sheetView>
  </sheetViews>
  <sheetFormatPr defaultColWidth="13.140625" defaultRowHeight="15" x14ac:dyDescent="0.25"/>
  <cols>
    <col min="1" max="1" width="86.42578125" style="158" customWidth="1"/>
    <col min="2" max="2" width="11" style="418" customWidth="1"/>
    <col min="3" max="3" width="15.140625" style="418" bestFit="1" customWidth="1"/>
    <col min="4" max="4" width="18.7109375" style="158" bestFit="1" customWidth="1"/>
    <col min="5" max="26" width="7.85546875" style="158" customWidth="1"/>
    <col min="27" max="16384" width="13.140625" style="158"/>
  </cols>
  <sheetData>
    <row r="1" spans="1:26" ht="28.5" customHeight="1" x14ac:dyDescent="0.25">
      <c r="A1" s="592" t="s">
        <v>607</v>
      </c>
      <c r="B1" s="593"/>
      <c r="C1" s="593"/>
      <c r="D1" s="593"/>
    </row>
    <row r="2" spans="1:26" ht="30" x14ac:dyDescent="0.25">
      <c r="A2" s="184" t="s">
        <v>571</v>
      </c>
      <c r="B2" s="423" t="s">
        <v>810</v>
      </c>
      <c r="C2" s="419" t="s">
        <v>811</v>
      </c>
      <c r="D2" s="402" t="s">
        <v>573</v>
      </c>
    </row>
    <row r="3" spans="1:26" ht="16.5" customHeight="1" x14ac:dyDescent="0.25">
      <c r="A3" s="161" t="s">
        <v>574</v>
      </c>
      <c r="B3" s="185">
        <v>2</v>
      </c>
      <c r="C3" s="414"/>
      <c r="D3" s="402" t="s">
        <v>575</v>
      </c>
    </row>
    <row r="4" spans="1:26" ht="16.5" customHeight="1" x14ac:dyDescent="0.25">
      <c r="A4" s="161" t="s">
        <v>576</v>
      </c>
      <c r="B4" s="185">
        <v>2</v>
      </c>
      <c r="C4" s="414"/>
      <c r="D4" s="402" t="s">
        <v>575</v>
      </c>
    </row>
    <row r="5" spans="1:26" ht="16.5" customHeight="1" x14ac:dyDescent="0.25">
      <c r="A5" s="161" t="s">
        <v>608</v>
      </c>
      <c r="B5" s="185">
        <v>2</v>
      </c>
      <c r="C5" s="414"/>
      <c r="D5" s="402" t="s">
        <v>575</v>
      </c>
    </row>
    <row r="6" spans="1:26" ht="16.5" customHeight="1" x14ac:dyDescent="0.25">
      <c r="A6" s="161" t="s">
        <v>578</v>
      </c>
      <c r="B6" s="185">
        <v>5</v>
      </c>
      <c r="C6" s="414"/>
      <c r="D6" s="402" t="s">
        <v>575</v>
      </c>
    </row>
    <row r="7" spans="1:26" ht="16.5" customHeight="1" x14ac:dyDescent="0.25">
      <c r="A7" s="163" t="s">
        <v>609</v>
      </c>
      <c r="B7" s="185">
        <v>2</v>
      </c>
      <c r="C7" s="414"/>
      <c r="D7" s="402" t="s">
        <v>575</v>
      </c>
    </row>
    <row r="8" spans="1:26" ht="16.5" customHeight="1" x14ac:dyDescent="0.25">
      <c r="A8" s="163" t="s">
        <v>580</v>
      </c>
      <c r="B8" s="185">
        <v>2</v>
      </c>
      <c r="C8" s="414"/>
      <c r="D8" s="402" t="s">
        <v>581</v>
      </c>
    </row>
    <row r="9" spans="1:26" ht="16.5" customHeight="1" x14ac:dyDescent="0.25">
      <c r="A9" s="164" t="s">
        <v>582</v>
      </c>
      <c r="B9" s="186">
        <f t="shared" ref="B9:C9" si="0">SUM(B3:B8)</f>
        <v>15</v>
      </c>
      <c r="C9" s="186">
        <f t="shared" si="0"/>
        <v>0</v>
      </c>
      <c r="D9" s="395"/>
    </row>
    <row r="10" spans="1:26" ht="16.5" customHeight="1" x14ac:dyDescent="0.25">
      <c r="A10" s="171"/>
      <c r="B10" s="187"/>
      <c r="C10" s="206"/>
      <c r="D10" s="399"/>
      <c r="E10" s="168"/>
      <c r="F10" s="168"/>
      <c r="G10" s="168"/>
      <c r="H10" s="168"/>
      <c r="I10" s="168"/>
      <c r="J10" s="168"/>
      <c r="K10" s="168"/>
      <c r="L10" s="168"/>
      <c r="M10" s="168"/>
      <c r="N10" s="168"/>
      <c r="O10" s="168"/>
      <c r="P10" s="168"/>
      <c r="Q10" s="168"/>
      <c r="R10" s="168"/>
      <c r="S10" s="168"/>
      <c r="T10" s="168"/>
      <c r="U10" s="168"/>
      <c r="V10" s="168"/>
      <c r="W10" s="168"/>
      <c r="X10" s="168"/>
      <c r="Y10" s="168"/>
      <c r="Z10" s="168"/>
    </row>
    <row r="11" spans="1:26" x14ac:dyDescent="0.25">
      <c r="A11" s="167" t="s">
        <v>583</v>
      </c>
      <c r="B11" s="188"/>
      <c r="C11" s="188"/>
      <c r="D11" s="399"/>
      <c r="E11" s="168"/>
      <c r="F11" s="168"/>
      <c r="G11" s="168"/>
      <c r="H11" s="168"/>
      <c r="I11" s="168"/>
      <c r="J11" s="168"/>
      <c r="K11" s="168"/>
      <c r="L11" s="168"/>
      <c r="M11" s="168"/>
      <c r="N11" s="168"/>
      <c r="O11" s="168"/>
      <c r="P11" s="168"/>
      <c r="Q11" s="168"/>
      <c r="R11" s="168"/>
      <c r="S11" s="168"/>
      <c r="T11" s="168"/>
      <c r="U11" s="168"/>
      <c r="V11" s="168"/>
      <c r="W11" s="168"/>
      <c r="X11" s="168"/>
      <c r="Y11" s="168"/>
      <c r="Z11" s="168"/>
    </row>
    <row r="12" spans="1:26" x14ac:dyDescent="0.25">
      <c r="A12" s="161" t="s">
        <v>584</v>
      </c>
      <c r="B12" s="189">
        <v>10</v>
      </c>
      <c r="C12" s="206"/>
      <c r="D12" s="399"/>
      <c r="E12" s="168"/>
      <c r="F12" s="168"/>
      <c r="G12" s="168"/>
      <c r="H12" s="168"/>
      <c r="I12" s="168"/>
      <c r="J12" s="168"/>
      <c r="K12" s="168"/>
      <c r="L12" s="168"/>
      <c r="M12" s="168"/>
      <c r="N12" s="168"/>
      <c r="O12" s="168"/>
      <c r="P12" s="168"/>
      <c r="Q12" s="168"/>
      <c r="R12" s="168"/>
      <c r="S12" s="168"/>
      <c r="T12" s="168"/>
      <c r="U12" s="168"/>
      <c r="V12" s="168"/>
      <c r="W12" s="168"/>
      <c r="X12" s="168"/>
      <c r="Y12" s="168"/>
      <c r="Z12" s="168"/>
    </row>
    <row r="13" spans="1:26" x14ac:dyDescent="0.25">
      <c r="A13" s="161" t="s">
        <v>585</v>
      </c>
      <c r="B13" s="189">
        <v>10</v>
      </c>
      <c r="C13" s="206"/>
      <c r="D13" s="399"/>
      <c r="E13" s="168"/>
      <c r="F13" s="168"/>
      <c r="G13" s="168"/>
      <c r="H13" s="168"/>
      <c r="I13" s="168"/>
      <c r="J13" s="168"/>
      <c r="K13" s="168"/>
      <c r="L13" s="168"/>
      <c r="M13" s="168"/>
      <c r="N13" s="168"/>
      <c r="O13" s="168"/>
      <c r="P13" s="168"/>
      <c r="Q13" s="168"/>
      <c r="R13" s="168"/>
      <c r="S13" s="168"/>
      <c r="T13" s="168"/>
      <c r="U13" s="168"/>
      <c r="V13" s="168"/>
      <c r="W13" s="168"/>
      <c r="X13" s="168"/>
      <c r="Y13" s="168"/>
      <c r="Z13" s="168"/>
    </row>
    <row r="14" spans="1:26" x14ac:dyDescent="0.25">
      <c r="A14" s="161" t="s">
        <v>610</v>
      </c>
      <c r="B14" s="189">
        <v>5</v>
      </c>
      <c r="C14" s="206"/>
      <c r="D14" s="399"/>
      <c r="E14" s="168"/>
      <c r="F14" s="168"/>
      <c r="G14" s="168"/>
      <c r="H14" s="168"/>
      <c r="I14" s="168"/>
      <c r="J14" s="168"/>
      <c r="K14" s="168"/>
      <c r="L14" s="168"/>
      <c r="M14" s="168"/>
      <c r="N14" s="168"/>
      <c r="O14" s="168"/>
      <c r="P14" s="168"/>
      <c r="Q14" s="168"/>
      <c r="R14" s="168"/>
      <c r="S14" s="168"/>
      <c r="T14" s="168"/>
      <c r="U14" s="168"/>
      <c r="V14" s="168"/>
      <c r="W14" s="168"/>
      <c r="X14" s="168"/>
      <c r="Y14" s="168"/>
      <c r="Z14" s="168"/>
    </row>
    <row r="15" spans="1:26" x14ac:dyDescent="0.25">
      <c r="A15" s="170" t="s">
        <v>587</v>
      </c>
      <c r="B15" s="190">
        <f t="shared" ref="B15:C15" si="1">SUM(B12:B14)</f>
        <v>25</v>
      </c>
      <c r="C15" s="190">
        <f t="shared" si="1"/>
        <v>0</v>
      </c>
      <c r="D15" s="399"/>
      <c r="E15" s="168"/>
      <c r="F15" s="168"/>
      <c r="G15" s="168"/>
      <c r="H15" s="168"/>
      <c r="I15" s="168"/>
      <c r="J15" s="168"/>
      <c r="K15" s="168"/>
      <c r="L15" s="168"/>
      <c r="M15" s="168"/>
      <c r="N15" s="168"/>
      <c r="O15" s="168"/>
      <c r="P15" s="168"/>
      <c r="Q15" s="168"/>
      <c r="R15" s="168"/>
      <c r="S15" s="168"/>
      <c r="T15" s="168"/>
      <c r="U15" s="168"/>
      <c r="V15" s="168"/>
      <c r="W15" s="168"/>
      <c r="X15" s="168"/>
      <c r="Y15" s="168"/>
      <c r="Z15" s="168"/>
    </row>
    <row r="16" spans="1:26" ht="15.75" customHeight="1" x14ac:dyDescent="0.25">
      <c r="A16" s="171"/>
      <c r="B16" s="187"/>
      <c r="C16" s="206"/>
      <c r="D16" s="399"/>
      <c r="E16" s="168"/>
      <c r="F16" s="168"/>
      <c r="G16" s="168"/>
      <c r="H16" s="168"/>
      <c r="I16" s="168"/>
      <c r="J16" s="168"/>
      <c r="K16" s="168"/>
      <c r="L16" s="168"/>
      <c r="M16" s="168"/>
      <c r="N16" s="168"/>
      <c r="O16" s="168"/>
      <c r="P16" s="168"/>
      <c r="Q16" s="168"/>
      <c r="R16" s="168"/>
      <c r="S16" s="168"/>
      <c r="T16" s="168"/>
      <c r="U16" s="168"/>
      <c r="V16" s="168"/>
      <c r="W16" s="168"/>
      <c r="X16" s="168"/>
      <c r="Y16" s="168"/>
      <c r="Z16" s="168"/>
    </row>
    <row r="17" spans="1:4" ht="16.5" customHeight="1" x14ac:dyDescent="0.2">
      <c r="A17" s="177" t="s">
        <v>611</v>
      </c>
      <c r="B17" s="417"/>
      <c r="C17" s="417"/>
      <c r="D17" s="395"/>
    </row>
    <row r="18" spans="1:4" ht="17.25" customHeight="1" x14ac:dyDescent="0.2">
      <c r="A18" s="163" t="s">
        <v>612</v>
      </c>
      <c r="B18" s="185">
        <v>5</v>
      </c>
      <c r="C18" s="216"/>
      <c r="D18" s="395"/>
    </row>
    <row r="19" spans="1:4" ht="16.5" customHeight="1" x14ac:dyDescent="0.25">
      <c r="A19" s="163" t="s">
        <v>613</v>
      </c>
      <c r="B19" s="185">
        <v>5</v>
      </c>
      <c r="C19" s="414"/>
      <c r="D19" s="395"/>
    </row>
    <row r="20" spans="1:4" ht="16.5" customHeight="1" x14ac:dyDescent="0.25">
      <c r="A20" s="163" t="s">
        <v>614</v>
      </c>
      <c r="B20" s="185">
        <v>5</v>
      </c>
      <c r="C20" s="414"/>
      <c r="D20" s="395"/>
    </row>
    <row r="21" spans="1:4" ht="16.5" customHeight="1" x14ac:dyDescent="0.25">
      <c r="A21" s="163" t="s">
        <v>615</v>
      </c>
      <c r="B21" s="185">
        <v>5</v>
      </c>
      <c r="C21" s="414"/>
      <c r="D21" s="395"/>
    </row>
    <row r="22" spans="1:4" ht="16.5" customHeight="1" x14ac:dyDescent="0.25">
      <c r="A22" s="163" t="s">
        <v>597</v>
      </c>
      <c r="B22" s="185">
        <v>5</v>
      </c>
      <c r="C22" s="414"/>
      <c r="D22" s="395"/>
    </row>
    <row r="23" spans="1:4" ht="16.5" customHeight="1" x14ac:dyDescent="0.25">
      <c r="A23" s="163" t="s">
        <v>598</v>
      </c>
      <c r="B23" s="185">
        <v>5</v>
      </c>
      <c r="C23" s="414"/>
      <c r="D23" s="395"/>
    </row>
    <row r="24" spans="1:4" ht="16.5" customHeight="1" x14ac:dyDescent="0.25">
      <c r="A24" s="163" t="s">
        <v>616</v>
      </c>
      <c r="B24" s="185">
        <v>5</v>
      </c>
      <c r="C24" s="414"/>
      <c r="D24" s="395"/>
    </row>
    <row r="25" spans="1:4" ht="12.75" customHeight="1" x14ac:dyDescent="0.2">
      <c r="A25" s="177" t="s">
        <v>611</v>
      </c>
      <c r="B25" s="192">
        <f t="shared" ref="B25:C25" si="2">SUM(B18:B24)</f>
        <v>35</v>
      </c>
      <c r="C25" s="192">
        <f t="shared" si="2"/>
        <v>0</v>
      </c>
      <c r="D25" s="395"/>
    </row>
    <row r="26" spans="1:4" ht="12.75" customHeight="1" x14ac:dyDescent="0.2">
      <c r="A26" s="193"/>
      <c r="B26" s="420"/>
      <c r="C26" s="421"/>
      <c r="D26" s="395"/>
    </row>
    <row r="27" spans="1:4" x14ac:dyDescent="0.25">
      <c r="A27" s="173" t="s">
        <v>588</v>
      </c>
      <c r="B27" s="174" t="s">
        <v>28</v>
      </c>
      <c r="C27" s="208" t="s">
        <v>28</v>
      </c>
      <c r="D27" s="395"/>
    </row>
    <row r="28" spans="1:4" x14ac:dyDescent="0.25">
      <c r="A28" s="175" t="s">
        <v>589</v>
      </c>
      <c r="B28" s="169">
        <v>5</v>
      </c>
      <c r="C28" s="414"/>
      <c r="D28" s="399" t="s">
        <v>617</v>
      </c>
    </row>
    <row r="29" spans="1:4" x14ac:dyDescent="0.25">
      <c r="A29" s="175" t="s">
        <v>590</v>
      </c>
      <c r="B29" s="169">
        <v>5</v>
      </c>
      <c r="C29" s="414"/>
      <c r="D29" s="399" t="s">
        <v>618</v>
      </c>
    </row>
    <row r="30" spans="1:4" x14ac:dyDescent="0.25">
      <c r="A30" s="176" t="s">
        <v>87</v>
      </c>
      <c r="B30" s="169">
        <v>5</v>
      </c>
      <c r="C30" s="414"/>
      <c r="D30" s="399" t="s">
        <v>619</v>
      </c>
    </row>
    <row r="31" spans="1:4" x14ac:dyDescent="0.25">
      <c r="A31" s="176" t="s">
        <v>591</v>
      </c>
      <c r="B31" s="169">
        <v>5</v>
      </c>
      <c r="C31" s="414"/>
      <c r="D31" s="402" t="s">
        <v>620</v>
      </c>
    </row>
    <row r="32" spans="1:4" x14ac:dyDescent="0.25">
      <c r="A32" s="173" t="s">
        <v>588</v>
      </c>
      <c r="B32" s="174">
        <f t="shared" ref="B32:C32" si="3">SUM(B28:B31)</f>
        <v>20</v>
      </c>
      <c r="C32" s="208">
        <f t="shared" si="3"/>
        <v>0</v>
      </c>
      <c r="D32" s="395"/>
    </row>
    <row r="33" spans="1:26" ht="16.5" customHeight="1" x14ac:dyDescent="0.25">
      <c r="A33" s="194"/>
      <c r="B33" s="172"/>
      <c r="C33" s="201"/>
      <c r="D33" s="412"/>
      <c r="E33" s="196"/>
      <c r="F33" s="195"/>
      <c r="G33" s="196"/>
      <c r="H33" s="195"/>
      <c r="I33" s="196"/>
      <c r="J33" s="195"/>
      <c r="K33" s="196"/>
      <c r="L33" s="195"/>
      <c r="M33" s="196"/>
      <c r="N33" s="195"/>
      <c r="O33" s="196"/>
      <c r="P33" s="195"/>
      <c r="Q33" s="196"/>
      <c r="R33" s="195"/>
      <c r="S33" s="196"/>
      <c r="T33" s="195"/>
      <c r="U33" s="196"/>
      <c r="V33" s="195"/>
      <c r="W33" s="196"/>
      <c r="X33" s="195"/>
      <c r="Y33" s="168"/>
      <c r="Z33" s="168"/>
    </row>
    <row r="34" spans="1:26" ht="16.5" customHeight="1" x14ac:dyDescent="0.2">
      <c r="A34" s="197" t="s">
        <v>621</v>
      </c>
      <c r="B34" s="179" t="s">
        <v>28</v>
      </c>
      <c r="C34" s="422"/>
      <c r="D34" s="395"/>
    </row>
    <row r="35" spans="1:26" ht="16.5" customHeight="1" x14ac:dyDescent="0.2">
      <c r="A35" s="176" t="s">
        <v>601</v>
      </c>
      <c r="B35" s="180">
        <v>10</v>
      </c>
      <c r="C35" s="216"/>
      <c r="D35" s="395"/>
    </row>
    <row r="36" spans="1:26" ht="34.5" customHeight="1" x14ac:dyDescent="0.2">
      <c r="A36" s="176" t="s">
        <v>622</v>
      </c>
      <c r="B36" s="180">
        <v>10</v>
      </c>
      <c r="C36" s="216"/>
      <c r="D36" s="395"/>
    </row>
    <row r="37" spans="1:26" ht="16.5" customHeight="1" x14ac:dyDescent="0.25">
      <c r="A37" s="176" t="s">
        <v>603</v>
      </c>
      <c r="B37" s="162">
        <v>2</v>
      </c>
      <c r="C37" s="414"/>
      <c r="D37" s="395"/>
    </row>
    <row r="38" spans="1:26" ht="16.5" customHeight="1" x14ac:dyDescent="0.2">
      <c r="A38" s="163" t="s">
        <v>604</v>
      </c>
      <c r="B38" s="198">
        <v>3</v>
      </c>
      <c r="C38" s="198"/>
      <c r="D38" s="395"/>
    </row>
    <row r="39" spans="1:26" ht="16.5" customHeight="1" x14ac:dyDescent="0.25">
      <c r="A39" s="181" t="s">
        <v>17</v>
      </c>
      <c r="B39" s="199">
        <f t="shared" ref="B39:C39" si="4">SUM(B35:B38)</f>
        <v>25</v>
      </c>
      <c r="C39" s="199">
        <f t="shared" si="4"/>
        <v>0</v>
      </c>
      <c r="D39" s="395"/>
    </row>
    <row r="40" spans="1:26" ht="12.75" customHeight="1" x14ac:dyDescent="0.25">
      <c r="C40" s="414"/>
      <c r="D40" s="395"/>
    </row>
    <row r="41" spans="1:26" ht="16.5" customHeight="1" x14ac:dyDescent="0.25">
      <c r="A41" s="183" t="s">
        <v>606</v>
      </c>
      <c r="B41" s="200">
        <f>SUM(B3:B39)/2</f>
        <v>120</v>
      </c>
      <c r="C41" s="200">
        <f>C39+C32+C25+C9+C15</f>
        <v>0</v>
      </c>
      <c r="D41" s="395"/>
    </row>
    <row r="42" spans="1:26" ht="12.75" customHeight="1" x14ac:dyDescent="0.25"/>
    <row r="43" spans="1:26" ht="12.75" customHeight="1" x14ac:dyDescent="0.25"/>
    <row r="44" spans="1:26" ht="12.75" customHeight="1" x14ac:dyDescent="0.25">
      <c r="A44" s="160" t="s">
        <v>623</v>
      </c>
    </row>
    <row r="45" spans="1:26" ht="12.75" customHeight="1" x14ac:dyDescent="0.25"/>
    <row r="46" spans="1:26" ht="12.75" customHeight="1" x14ac:dyDescent="0.25"/>
    <row r="47" spans="1:26" ht="12.75" customHeight="1" x14ac:dyDescent="0.25"/>
    <row r="48" spans="1:26"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1:D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8E11-3615-4CD4-8B87-998F7C382E96}">
  <dimension ref="A1:F1000"/>
  <sheetViews>
    <sheetView workbookViewId="0">
      <selection activeCell="K8" sqref="K8"/>
    </sheetView>
  </sheetViews>
  <sheetFormatPr defaultColWidth="13.140625" defaultRowHeight="15" x14ac:dyDescent="0.25"/>
  <cols>
    <col min="1" max="1" width="82.42578125" style="158" customWidth="1"/>
    <col min="2" max="2" width="14.85546875" style="418" customWidth="1"/>
    <col min="3" max="3" width="9.140625" style="418" customWidth="1"/>
    <col min="4" max="4" width="20.7109375" style="158" bestFit="1" customWidth="1"/>
    <col min="5" max="5" width="35.85546875" style="158" bestFit="1" customWidth="1"/>
    <col min="6" max="6" width="5.140625" style="158" bestFit="1" customWidth="1"/>
    <col min="7" max="16384" width="13.140625" style="158"/>
  </cols>
  <sheetData>
    <row r="1" spans="1:6" ht="28.5" customHeight="1" x14ac:dyDescent="0.25">
      <c r="A1" s="594" t="s">
        <v>624</v>
      </c>
      <c r="B1" s="595"/>
      <c r="C1" s="595"/>
      <c r="D1" s="596"/>
      <c r="E1" s="395"/>
      <c r="F1" s="395"/>
    </row>
    <row r="2" spans="1:6" ht="31.5" customHeight="1" x14ac:dyDescent="0.25">
      <c r="A2" s="184" t="s">
        <v>571</v>
      </c>
      <c r="B2" s="423" t="s">
        <v>810</v>
      </c>
      <c r="C2" s="426" t="s">
        <v>160</v>
      </c>
      <c r="D2" s="402" t="s">
        <v>573</v>
      </c>
      <c r="E2" s="395"/>
      <c r="F2" s="395"/>
    </row>
    <row r="3" spans="1:6" ht="16.5" customHeight="1" x14ac:dyDescent="0.25">
      <c r="A3" s="161" t="s">
        <v>574</v>
      </c>
      <c r="B3" s="201">
        <v>2</v>
      </c>
      <c r="C3" s="206"/>
      <c r="D3" s="402" t="s">
        <v>575</v>
      </c>
      <c r="E3" s="399"/>
      <c r="F3" s="399"/>
    </row>
    <row r="4" spans="1:6" ht="16.5" customHeight="1" x14ac:dyDescent="0.25">
      <c r="A4" s="161" t="s">
        <v>576</v>
      </c>
      <c r="B4" s="201">
        <v>2</v>
      </c>
      <c r="C4" s="206"/>
      <c r="D4" s="402" t="s">
        <v>575</v>
      </c>
      <c r="E4" s="399"/>
      <c r="F4" s="399"/>
    </row>
    <row r="5" spans="1:6" ht="16.5" customHeight="1" x14ac:dyDescent="0.25">
      <c r="A5" s="161" t="s">
        <v>578</v>
      </c>
      <c r="B5" s="201">
        <v>5</v>
      </c>
      <c r="C5" s="206"/>
      <c r="D5" s="402" t="s">
        <v>575</v>
      </c>
      <c r="E5" s="399"/>
      <c r="F5" s="399"/>
    </row>
    <row r="6" spans="1:6" ht="16.5" customHeight="1" x14ac:dyDescent="0.25">
      <c r="A6" s="161" t="s">
        <v>608</v>
      </c>
      <c r="B6" s="201">
        <v>2</v>
      </c>
      <c r="C6" s="206"/>
      <c r="D6" s="402" t="s">
        <v>575</v>
      </c>
      <c r="E6" s="399"/>
      <c r="F6" s="399"/>
    </row>
    <row r="7" spans="1:6" ht="16.5" customHeight="1" x14ac:dyDescent="0.25">
      <c r="A7" s="163" t="s">
        <v>625</v>
      </c>
      <c r="B7" s="185">
        <v>2</v>
      </c>
      <c r="C7" s="414"/>
      <c r="D7" s="402" t="s">
        <v>575</v>
      </c>
      <c r="E7" s="395"/>
      <c r="F7" s="395"/>
    </row>
    <row r="8" spans="1:6" ht="16.5" customHeight="1" x14ac:dyDescent="0.25">
      <c r="A8" s="163" t="s">
        <v>580</v>
      </c>
      <c r="B8" s="189">
        <v>2</v>
      </c>
      <c r="C8" s="414"/>
      <c r="D8" s="402" t="s">
        <v>581</v>
      </c>
      <c r="E8" s="395"/>
      <c r="F8" s="395"/>
    </row>
    <row r="9" spans="1:6" ht="16.5" customHeight="1" x14ac:dyDescent="0.25">
      <c r="A9" s="181" t="s">
        <v>582</v>
      </c>
      <c r="B9" s="199">
        <f t="shared" ref="B9:C9" si="0">SUM(B2:B8)</f>
        <v>15</v>
      </c>
      <c r="C9" s="199">
        <f t="shared" si="0"/>
        <v>0</v>
      </c>
      <c r="D9" s="395"/>
      <c r="E9" s="395"/>
      <c r="F9" s="395"/>
    </row>
    <row r="10" spans="1:6" ht="16.5" customHeight="1" x14ac:dyDescent="0.25">
      <c r="A10" s="171"/>
      <c r="B10" s="415"/>
      <c r="C10" s="414"/>
      <c r="D10" s="395"/>
      <c r="E10" s="395"/>
      <c r="F10" s="395"/>
    </row>
    <row r="11" spans="1:6" ht="16.5" customHeight="1" x14ac:dyDescent="0.25">
      <c r="A11" s="202" t="s">
        <v>583</v>
      </c>
      <c r="B11" s="203"/>
      <c r="C11" s="203"/>
      <c r="D11" s="399"/>
      <c r="E11" s="399"/>
      <c r="F11" s="399"/>
    </row>
    <row r="12" spans="1:6" ht="16.5" customHeight="1" x14ac:dyDescent="0.25">
      <c r="A12" s="161" t="s">
        <v>584</v>
      </c>
      <c r="B12" s="189">
        <v>10</v>
      </c>
      <c r="C12" s="206"/>
      <c r="D12" s="399" t="s">
        <v>626</v>
      </c>
      <c r="E12" s="399" t="s">
        <v>627</v>
      </c>
      <c r="F12" s="399"/>
    </row>
    <row r="13" spans="1:6" ht="16.5" customHeight="1" x14ac:dyDescent="0.25">
      <c r="A13" s="161" t="s">
        <v>585</v>
      </c>
      <c r="B13" s="189">
        <v>10</v>
      </c>
      <c r="C13" s="206"/>
      <c r="D13" s="399" t="s">
        <v>628</v>
      </c>
      <c r="E13" s="399" t="s">
        <v>629</v>
      </c>
      <c r="F13" s="399"/>
    </row>
    <row r="14" spans="1:6" ht="15.75" customHeight="1" x14ac:dyDescent="0.25">
      <c r="A14" s="161" t="s">
        <v>586</v>
      </c>
      <c r="B14" s="189">
        <v>5</v>
      </c>
      <c r="C14" s="206"/>
      <c r="D14" s="399" t="s">
        <v>630</v>
      </c>
      <c r="E14" s="399" t="s">
        <v>631</v>
      </c>
      <c r="F14" s="399"/>
    </row>
    <row r="15" spans="1:6" ht="15.75" customHeight="1" x14ac:dyDescent="0.25">
      <c r="A15" s="202" t="s">
        <v>587</v>
      </c>
      <c r="B15" s="203">
        <f t="shared" ref="B15:C15" si="1">SUM(B12:B14)</f>
        <v>25</v>
      </c>
      <c r="C15" s="203">
        <f t="shared" si="1"/>
        <v>0</v>
      </c>
      <c r="D15" s="399"/>
      <c r="E15" s="399"/>
      <c r="F15" s="399"/>
    </row>
    <row r="16" spans="1:6" ht="15.75" customHeight="1" x14ac:dyDescent="0.25">
      <c r="A16" s="171"/>
      <c r="B16" s="415"/>
      <c r="C16" s="206"/>
      <c r="D16" s="399"/>
      <c r="E16" s="399"/>
      <c r="F16" s="399"/>
    </row>
    <row r="17" spans="1:6" ht="15.75" customHeight="1" x14ac:dyDescent="0.25">
      <c r="A17" s="204" t="s">
        <v>588</v>
      </c>
      <c r="B17" s="205"/>
      <c r="C17" s="208"/>
      <c r="D17" s="399"/>
      <c r="E17" s="399"/>
      <c r="F17" s="399"/>
    </row>
    <row r="18" spans="1:6" ht="15.75" customHeight="1" x14ac:dyDescent="0.25">
      <c r="A18" s="175" t="s">
        <v>589</v>
      </c>
      <c r="B18" s="206">
        <v>5</v>
      </c>
      <c r="C18" s="206"/>
      <c r="D18" s="399" t="s">
        <v>617</v>
      </c>
      <c r="E18" s="399"/>
      <c r="F18" s="399"/>
    </row>
    <row r="19" spans="1:6" ht="15.75" customHeight="1" x14ac:dyDescent="0.25">
      <c r="A19" s="161" t="s">
        <v>590</v>
      </c>
      <c r="B19" s="207">
        <v>5</v>
      </c>
      <c r="C19" s="206"/>
      <c r="D19" s="399" t="s">
        <v>618</v>
      </c>
      <c r="E19" s="399" t="s">
        <v>632</v>
      </c>
      <c r="F19" s="399"/>
    </row>
    <row r="20" spans="1:6" ht="18" customHeight="1" x14ac:dyDescent="0.25">
      <c r="A20" s="163" t="s">
        <v>633</v>
      </c>
      <c r="B20" s="189">
        <v>5</v>
      </c>
      <c r="C20" s="206"/>
      <c r="D20" s="399" t="s">
        <v>619</v>
      </c>
      <c r="E20" s="399"/>
      <c r="F20" s="399" t="s">
        <v>634</v>
      </c>
    </row>
    <row r="21" spans="1:6" ht="16.5" customHeight="1" x14ac:dyDescent="0.25">
      <c r="A21" s="163" t="s">
        <v>591</v>
      </c>
      <c r="B21" s="189">
        <v>5</v>
      </c>
      <c r="C21" s="414"/>
      <c r="D21" s="402" t="s">
        <v>620</v>
      </c>
      <c r="E21" s="413" t="s">
        <v>635</v>
      </c>
      <c r="F21" s="395"/>
    </row>
    <row r="22" spans="1:6" ht="16.5" customHeight="1" x14ac:dyDescent="0.25">
      <c r="A22" s="204" t="s">
        <v>588</v>
      </c>
      <c r="B22" s="208">
        <f t="shared" ref="B22:C22" si="2">SUM(B18:B21)</f>
        <v>20</v>
      </c>
      <c r="C22" s="208">
        <f t="shared" si="2"/>
        <v>0</v>
      </c>
      <c r="D22" s="395"/>
      <c r="E22" s="395"/>
      <c r="F22" s="395"/>
    </row>
    <row r="23" spans="1:6" ht="15.75" customHeight="1" x14ac:dyDescent="0.25">
      <c r="A23" s="171"/>
      <c r="B23" s="187"/>
      <c r="C23" s="206"/>
      <c r="D23" s="399"/>
      <c r="E23" s="399"/>
      <c r="F23" s="399"/>
    </row>
    <row r="24" spans="1:6" x14ac:dyDescent="0.25">
      <c r="A24" s="209" t="s">
        <v>636</v>
      </c>
      <c r="B24" s="210"/>
      <c r="C24" s="210"/>
      <c r="D24" s="399"/>
      <c r="E24" s="399"/>
      <c r="F24" s="399"/>
    </row>
    <row r="25" spans="1:6" x14ac:dyDescent="0.25">
      <c r="A25" s="163" t="s">
        <v>637</v>
      </c>
      <c r="B25" s="185">
        <v>5</v>
      </c>
      <c r="C25" s="206"/>
      <c r="D25" s="399" t="s">
        <v>638</v>
      </c>
      <c r="E25" s="399" t="s">
        <v>639</v>
      </c>
      <c r="F25" s="399"/>
    </row>
    <row r="26" spans="1:6" ht="30" x14ac:dyDescent="0.25">
      <c r="A26" s="163" t="s">
        <v>640</v>
      </c>
      <c r="B26" s="185">
        <v>2</v>
      </c>
      <c r="C26" s="206"/>
      <c r="D26" s="399" t="s">
        <v>626</v>
      </c>
      <c r="E26" s="399" t="s">
        <v>641</v>
      </c>
      <c r="F26" s="399"/>
    </row>
    <row r="27" spans="1:6" x14ac:dyDescent="0.25">
      <c r="A27" s="163" t="s">
        <v>642</v>
      </c>
      <c r="B27" s="185">
        <v>2</v>
      </c>
      <c r="C27" s="414"/>
      <c r="D27" s="402" t="s">
        <v>643</v>
      </c>
      <c r="E27" s="413" t="s">
        <v>644</v>
      </c>
      <c r="F27" s="395"/>
    </row>
    <row r="28" spans="1:6" ht="30" x14ac:dyDescent="0.25">
      <c r="A28" s="211" t="s">
        <v>645</v>
      </c>
      <c r="B28" s="212">
        <v>3</v>
      </c>
      <c r="C28" s="414"/>
      <c r="D28" s="402" t="s">
        <v>626</v>
      </c>
      <c r="E28" s="399" t="s">
        <v>646</v>
      </c>
      <c r="F28" s="395"/>
    </row>
    <row r="29" spans="1:6" ht="12.75" customHeight="1" x14ac:dyDescent="0.25">
      <c r="A29" s="213"/>
      <c r="B29" s="214">
        <f t="shared" ref="B29:C29" si="3">SUM(B25:B28)</f>
        <v>12</v>
      </c>
      <c r="C29" s="214">
        <f t="shared" si="3"/>
        <v>0</v>
      </c>
      <c r="D29" s="395"/>
      <c r="E29" s="395"/>
      <c r="F29" s="395"/>
    </row>
    <row r="30" spans="1:6" ht="12.75" customHeight="1" x14ac:dyDescent="0.25">
      <c r="A30" s="171"/>
      <c r="B30" s="416"/>
      <c r="C30" s="206"/>
      <c r="D30" s="399"/>
      <c r="E30" s="399"/>
      <c r="F30" s="399"/>
    </row>
    <row r="31" spans="1:6" ht="16.5" customHeight="1" x14ac:dyDescent="0.2">
      <c r="A31" s="177" t="s">
        <v>647</v>
      </c>
      <c r="B31" s="417"/>
      <c r="C31" s="417"/>
      <c r="D31" s="395"/>
      <c r="E31" s="395"/>
      <c r="F31" s="395"/>
    </row>
    <row r="32" spans="1:6" ht="17.25" customHeight="1" x14ac:dyDescent="0.2">
      <c r="A32" s="163" t="s">
        <v>648</v>
      </c>
      <c r="B32" s="185">
        <v>5</v>
      </c>
      <c r="C32" s="216"/>
      <c r="D32" s="402" t="s">
        <v>649</v>
      </c>
      <c r="E32" s="395"/>
      <c r="F32" s="395"/>
    </row>
    <row r="33" spans="1:6" ht="16.5" customHeight="1" x14ac:dyDescent="0.25">
      <c r="A33" s="163" t="s">
        <v>650</v>
      </c>
      <c r="B33" s="185">
        <v>5</v>
      </c>
      <c r="C33" s="414"/>
      <c r="D33" s="402" t="s">
        <v>651</v>
      </c>
      <c r="E33" s="395"/>
      <c r="F33" s="395"/>
    </row>
    <row r="34" spans="1:6" ht="16.5" customHeight="1" x14ac:dyDescent="0.25">
      <c r="A34" s="163" t="s">
        <v>652</v>
      </c>
      <c r="B34" s="185">
        <v>5</v>
      </c>
      <c r="C34" s="414"/>
      <c r="D34" s="402" t="s">
        <v>653</v>
      </c>
      <c r="E34" s="413" t="s">
        <v>654</v>
      </c>
      <c r="F34" s="395"/>
    </row>
    <row r="35" spans="1:6" ht="18.75" customHeight="1" x14ac:dyDescent="0.25">
      <c r="A35" s="163" t="s">
        <v>655</v>
      </c>
      <c r="B35" s="185">
        <v>3</v>
      </c>
      <c r="C35" s="414"/>
      <c r="D35" s="402" t="s">
        <v>656</v>
      </c>
      <c r="E35" s="395"/>
      <c r="F35" s="395"/>
    </row>
    <row r="36" spans="1:6" ht="16.5" customHeight="1" x14ac:dyDescent="0.25">
      <c r="A36" s="163" t="s">
        <v>657</v>
      </c>
      <c r="B36" s="185">
        <v>5</v>
      </c>
      <c r="C36" s="414"/>
      <c r="D36" s="413" t="s">
        <v>658</v>
      </c>
      <c r="E36" s="395"/>
      <c r="F36" s="395"/>
    </row>
    <row r="37" spans="1:6" ht="16.5" customHeight="1" x14ac:dyDescent="0.2">
      <c r="A37" s="177" t="s">
        <v>647</v>
      </c>
      <c r="B37" s="192">
        <f t="shared" ref="B37:C37" si="4">SUM(B32:B36)</f>
        <v>23</v>
      </c>
      <c r="C37" s="192">
        <f t="shared" si="4"/>
        <v>0</v>
      </c>
      <c r="D37" s="395"/>
      <c r="E37" s="395"/>
      <c r="F37" s="395"/>
    </row>
    <row r="38" spans="1:6" ht="12.75" customHeight="1" x14ac:dyDescent="0.2">
      <c r="A38" s="178"/>
      <c r="B38" s="216"/>
      <c r="C38" s="414"/>
      <c r="D38" s="395"/>
      <c r="E38" s="395"/>
      <c r="F38" s="395"/>
    </row>
    <row r="39" spans="1:6" ht="16.5" customHeight="1" x14ac:dyDescent="0.25">
      <c r="A39" s="167" t="s">
        <v>621</v>
      </c>
      <c r="B39" s="215" t="s">
        <v>28</v>
      </c>
      <c r="C39" s="215" t="s">
        <v>28</v>
      </c>
      <c r="D39" s="395"/>
      <c r="E39" s="395"/>
      <c r="F39" s="395"/>
    </row>
    <row r="40" spans="1:6" ht="16.5" customHeight="1" x14ac:dyDescent="0.2">
      <c r="A40" s="163" t="s">
        <v>601</v>
      </c>
      <c r="B40" s="216">
        <v>10</v>
      </c>
      <c r="C40" s="216"/>
      <c r="D40" s="402" t="s">
        <v>659</v>
      </c>
      <c r="E40" s="395"/>
      <c r="F40" s="395"/>
    </row>
    <row r="41" spans="1:6" ht="16.5" customHeight="1" x14ac:dyDescent="0.2">
      <c r="A41" s="163" t="s">
        <v>602</v>
      </c>
      <c r="B41" s="216">
        <v>10</v>
      </c>
      <c r="C41" s="216"/>
      <c r="D41" s="395"/>
      <c r="E41" s="395"/>
      <c r="F41" s="395"/>
    </row>
    <row r="42" spans="1:6" x14ac:dyDescent="0.25">
      <c r="A42" s="163" t="s">
        <v>660</v>
      </c>
      <c r="B42" s="185">
        <v>2</v>
      </c>
      <c r="C42" s="414"/>
      <c r="D42" s="224" t="s">
        <v>661</v>
      </c>
      <c r="E42" s="413" t="s">
        <v>662</v>
      </c>
      <c r="F42" s="395"/>
    </row>
    <row r="43" spans="1:6" x14ac:dyDescent="0.25">
      <c r="A43" s="163" t="s">
        <v>604</v>
      </c>
      <c r="B43" s="217">
        <v>3</v>
      </c>
      <c r="C43" s="216"/>
      <c r="D43" s="395"/>
      <c r="E43" s="395"/>
      <c r="F43" s="395"/>
    </row>
    <row r="44" spans="1:6" ht="16.5" customHeight="1" x14ac:dyDescent="0.25">
      <c r="A44" s="181" t="s">
        <v>17</v>
      </c>
      <c r="B44" s="199">
        <f t="shared" ref="B44:C44" si="5">SUM(B40:B43)</f>
        <v>25</v>
      </c>
      <c r="C44" s="199">
        <f t="shared" si="5"/>
        <v>0</v>
      </c>
      <c r="D44" s="395"/>
      <c r="E44" s="395"/>
      <c r="F44" s="395"/>
    </row>
    <row r="45" spans="1:6" x14ac:dyDescent="0.25">
      <c r="A45" s="171"/>
      <c r="B45" s="416"/>
      <c r="C45" s="206"/>
      <c r="D45" s="399"/>
      <c r="E45" s="399"/>
      <c r="F45" s="399"/>
    </row>
    <row r="46" spans="1:6" ht="12.75" customHeight="1" x14ac:dyDescent="0.25">
      <c r="A46" s="183" t="s">
        <v>606</v>
      </c>
      <c r="B46" s="200">
        <f t="shared" ref="B46:C46" si="6">SUM(B3:B44)/2</f>
        <v>120</v>
      </c>
      <c r="C46" s="200">
        <f t="shared" si="6"/>
        <v>0</v>
      </c>
      <c r="D46" s="395"/>
      <c r="E46" s="395"/>
      <c r="F46" s="395"/>
    </row>
    <row r="47" spans="1:6" ht="12.75" customHeight="1" x14ac:dyDescent="0.25"/>
    <row r="48" spans="1:6" ht="12.75" customHeight="1" x14ac:dyDescent="0.25"/>
    <row r="49" spans="1:1" ht="12.75" customHeight="1" x14ac:dyDescent="0.25">
      <c r="A49" s="160" t="s">
        <v>663</v>
      </c>
    </row>
    <row r="50" spans="1:1" ht="12.75" customHeight="1" x14ac:dyDescent="0.25"/>
    <row r="51" spans="1:1" ht="12.75" customHeight="1" x14ac:dyDescent="0.25"/>
    <row r="52" spans="1:1" ht="12.75" customHeight="1" x14ac:dyDescent="0.25"/>
    <row r="53" spans="1:1" ht="12.75" customHeight="1" x14ac:dyDescent="0.25"/>
    <row r="54" spans="1:1" ht="12.75" customHeight="1" x14ac:dyDescent="0.25"/>
    <row r="55" spans="1:1" ht="12.75" customHeight="1" x14ac:dyDescent="0.25"/>
    <row r="56" spans="1:1" ht="12.75" customHeight="1" x14ac:dyDescent="0.25"/>
    <row r="57" spans="1:1" ht="12.75" customHeight="1" x14ac:dyDescent="0.25"/>
    <row r="58" spans="1:1" ht="12.75" customHeight="1" x14ac:dyDescent="0.25"/>
    <row r="59" spans="1:1" ht="12.75" customHeight="1" x14ac:dyDescent="0.25"/>
    <row r="60" spans="1:1" ht="12.75" customHeight="1" x14ac:dyDescent="0.25"/>
    <row r="61" spans="1:1" ht="12.75" customHeight="1" x14ac:dyDescent="0.25"/>
    <row r="62" spans="1:1" ht="12.75" customHeight="1" x14ac:dyDescent="0.25"/>
    <row r="63" spans="1:1" ht="12.75" customHeight="1" x14ac:dyDescent="0.25"/>
    <row r="64" spans="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XFC124"/>
  <sheetViews>
    <sheetView topLeftCell="A46" workbookViewId="0">
      <selection activeCell="B33" sqref="B33:I33"/>
    </sheetView>
  </sheetViews>
  <sheetFormatPr defaultColWidth="0" defaultRowHeight="15" x14ac:dyDescent="0.25"/>
  <cols>
    <col min="1" max="1" width="1.5703125" style="2" customWidth="1"/>
    <col min="2" max="2" width="43.140625" customWidth="1"/>
    <col min="3" max="3" width="42.85546875" customWidth="1"/>
    <col min="4" max="4" width="11.42578125" customWidth="1"/>
    <col min="5" max="5" width="11.85546875" customWidth="1"/>
    <col min="6" max="6" width="21" customWidth="1"/>
    <col min="7" max="7" width="18.5703125" customWidth="1"/>
    <col min="8" max="8" width="14.85546875" hidden="1" customWidth="1"/>
    <col min="9" max="9" width="0.140625" hidden="1" customWidth="1"/>
    <col min="10" max="10" width="10.140625" customWidth="1"/>
    <col min="11" max="11" width="10.85546875" customWidth="1"/>
    <col min="12" max="12" width="0" hidden="1" customWidth="1"/>
    <col min="13" max="13" width="9.140625" hidden="1" customWidth="1"/>
    <col min="14" max="14" width="3" style="2" customWidth="1"/>
    <col min="15" max="15" width="9.140625" hidden="1"/>
    <col min="16" max="16380" width="1.5703125" hidden="1"/>
    <col min="16381" max="16381" width="2.140625" hidden="1"/>
    <col min="16382" max="16382" width="4.140625" hidden="1"/>
    <col min="16383" max="16383" width="5.5703125" hidden="1"/>
    <col min="16384" max="16384" width="1.5703125" hidden="1"/>
  </cols>
  <sheetData>
    <row r="1" spans="1:24" ht="28.5" hidden="1" x14ac:dyDescent="0.45">
      <c r="B1" s="3" t="s">
        <v>39</v>
      </c>
      <c r="C1" s="4"/>
      <c r="D1" s="4"/>
      <c r="E1" s="4"/>
      <c r="F1" s="4"/>
      <c r="G1" s="444"/>
      <c r="H1" s="444"/>
      <c r="I1" s="444"/>
      <c r="J1" s="444"/>
      <c r="K1" s="444"/>
      <c r="M1" s="4"/>
      <c r="N1" s="5"/>
      <c r="O1" s="4"/>
      <c r="P1" s="444"/>
      <c r="Q1" s="444"/>
      <c r="R1" s="444"/>
      <c r="S1" s="444"/>
      <c r="T1" s="444"/>
      <c r="U1" s="444"/>
      <c r="V1" s="444"/>
      <c r="W1" s="444"/>
      <c r="X1" s="444"/>
    </row>
    <row r="2" spans="1:24" ht="6" hidden="1" customHeight="1" x14ac:dyDescent="0.3">
      <c r="B2" s="6"/>
      <c r="C2" s="6"/>
      <c r="D2" s="6"/>
      <c r="E2" s="6"/>
      <c r="F2" s="6"/>
      <c r="G2" s="444"/>
      <c r="H2" s="444"/>
      <c r="I2" s="444"/>
      <c r="J2" s="444"/>
      <c r="K2" s="444"/>
      <c r="M2" s="6"/>
      <c r="N2" s="7"/>
      <c r="O2" s="6"/>
      <c r="P2" s="444"/>
      <c r="Q2" s="444"/>
      <c r="R2" s="444"/>
      <c r="S2" s="444"/>
      <c r="T2" s="444"/>
      <c r="U2" s="444"/>
      <c r="V2" s="444"/>
      <c r="W2" s="444"/>
      <c r="X2" s="444"/>
    </row>
    <row r="3" spans="1:24" ht="3.75" hidden="1" customHeight="1" x14ac:dyDescent="0.3">
      <c r="A3" s="8"/>
      <c r="B3" s="6"/>
      <c r="C3" s="6"/>
      <c r="D3" s="6"/>
      <c r="E3" s="6"/>
      <c r="F3" s="6"/>
      <c r="G3" s="444"/>
      <c r="H3" s="444"/>
      <c r="I3" s="444"/>
      <c r="J3" s="444"/>
      <c r="K3" s="444"/>
      <c r="M3" s="6"/>
      <c r="N3" s="7"/>
      <c r="O3" s="6"/>
      <c r="P3" s="444"/>
      <c r="Q3" s="444"/>
      <c r="R3" s="444"/>
      <c r="S3" s="444"/>
      <c r="T3" s="444"/>
      <c r="U3" s="444"/>
      <c r="V3" s="444"/>
      <c r="W3" s="444"/>
      <c r="X3" s="444"/>
    </row>
    <row r="4" spans="1:24" ht="33" hidden="1" customHeight="1" x14ac:dyDescent="0.3">
      <c r="A4" s="8"/>
      <c r="B4" s="9" t="s">
        <v>40</v>
      </c>
      <c r="C4" s="6"/>
      <c r="D4" s="6"/>
      <c r="E4" s="6"/>
      <c r="F4" s="6"/>
      <c r="G4" s="444"/>
      <c r="H4" s="444"/>
      <c r="I4" s="444"/>
      <c r="J4" s="444"/>
      <c r="K4" s="444"/>
      <c r="M4" s="6"/>
      <c r="N4" s="7"/>
      <c r="O4" s="6"/>
      <c r="P4" s="444"/>
      <c r="Q4" s="444"/>
      <c r="R4" s="444"/>
      <c r="S4" s="444"/>
      <c r="T4" s="444"/>
      <c r="U4" s="444"/>
      <c r="V4" s="444"/>
      <c r="W4" s="444"/>
      <c r="X4" s="444"/>
    </row>
    <row r="5" spans="1:24" ht="3.75" hidden="1" customHeight="1" x14ac:dyDescent="0.3">
      <c r="A5" s="8"/>
      <c r="B5" s="6"/>
      <c r="C5" s="6"/>
      <c r="D5" s="6"/>
      <c r="E5" s="6"/>
      <c r="F5" s="6"/>
      <c r="G5" s="444"/>
      <c r="H5" s="444"/>
      <c r="I5" s="444"/>
      <c r="J5" s="444"/>
      <c r="K5" s="444"/>
      <c r="M5" s="6"/>
      <c r="N5" s="7"/>
      <c r="O5" s="6"/>
      <c r="P5" s="444"/>
      <c r="Q5" s="444"/>
      <c r="R5" s="444"/>
      <c r="S5" s="444"/>
      <c r="T5" s="444"/>
      <c r="U5" s="444"/>
      <c r="V5" s="444"/>
      <c r="W5" s="444"/>
      <c r="X5" s="444"/>
    </row>
    <row r="6" spans="1:24" ht="33" hidden="1" customHeight="1" x14ac:dyDescent="0.3">
      <c r="A6" s="8"/>
      <c r="B6" s="9" t="s">
        <v>41</v>
      </c>
      <c r="C6" s="6"/>
      <c r="D6" s="6"/>
      <c r="E6" s="6"/>
      <c r="F6" s="6"/>
      <c r="G6" s="444"/>
      <c r="H6" s="444"/>
      <c r="I6" s="444"/>
      <c r="J6" s="444"/>
      <c r="K6" s="444"/>
      <c r="M6" s="6"/>
      <c r="N6" s="7"/>
      <c r="O6" s="6"/>
      <c r="P6" s="444"/>
      <c r="Q6" s="444"/>
      <c r="R6" s="444"/>
      <c r="S6" s="444"/>
      <c r="T6" s="444"/>
      <c r="U6" s="444"/>
      <c r="V6" s="444"/>
      <c r="W6" s="444"/>
      <c r="X6" s="444"/>
    </row>
    <row r="7" spans="1:24" ht="3.75" hidden="1" customHeight="1" x14ac:dyDescent="0.3">
      <c r="A7" s="8"/>
      <c r="B7" s="6"/>
      <c r="C7" s="6"/>
      <c r="D7" s="6"/>
      <c r="E7" s="6"/>
      <c r="F7" s="6"/>
      <c r="G7" s="444"/>
      <c r="H7" s="444"/>
      <c r="I7" s="444"/>
      <c r="J7" s="444"/>
      <c r="K7" s="444"/>
      <c r="M7" s="6"/>
      <c r="N7" s="7"/>
      <c r="O7" s="6"/>
      <c r="P7" s="444"/>
      <c r="Q7" s="444"/>
      <c r="R7" s="444"/>
      <c r="S7" s="444"/>
      <c r="T7" s="444"/>
      <c r="U7" s="444"/>
      <c r="V7" s="444"/>
      <c r="W7" s="444"/>
      <c r="X7" s="444"/>
    </row>
    <row r="8" spans="1:24" ht="33" hidden="1" customHeight="1" x14ac:dyDescent="0.3">
      <c r="A8" s="8"/>
      <c r="B8" s="9" t="s">
        <v>42</v>
      </c>
      <c r="C8" s="6"/>
      <c r="D8" s="6"/>
      <c r="E8" s="6"/>
      <c r="F8" s="6"/>
      <c r="G8" s="444"/>
      <c r="H8" s="444"/>
      <c r="I8" s="444"/>
      <c r="J8" s="444"/>
      <c r="K8" s="444"/>
      <c r="M8" s="6"/>
      <c r="N8" s="7"/>
      <c r="O8" s="6"/>
      <c r="P8" s="444"/>
      <c r="Q8" s="444"/>
      <c r="R8" s="444"/>
      <c r="S8" s="444"/>
      <c r="T8" s="444"/>
      <c r="U8" s="444"/>
      <c r="V8" s="444"/>
      <c r="W8" s="444"/>
      <c r="X8" s="444"/>
    </row>
    <row r="9" spans="1:24" ht="3.75" hidden="1" customHeight="1" x14ac:dyDescent="0.3">
      <c r="A9" s="8"/>
      <c r="B9" s="6"/>
      <c r="C9" s="6"/>
      <c r="D9" s="6"/>
      <c r="E9" s="6"/>
      <c r="F9" s="6"/>
      <c r="G9" s="444"/>
      <c r="H9" s="444"/>
      <c r="I9" s="444"/>
      <c r="J9" s="444"/>
      <c r="K9" s="444"/>
      <c r="M9" s="6"/>
      <c r="N9" s="7"/>
      <c r="O9" s="6"/>
      <c r="P9" s="444"/>
      <c r="Q9" s="444"/>
      <c r="R9" s="444"/>
      <c r="S9" s="444"/>
      <c r="T9" s="444"/>
      <c r="U9" s="444"/>
      <c r="V9" s="444"/>
      <c r="W9" s="444"/>
      <c r="X9" s="444"/>
    </row>
    <row r="10" spans="1:24" ht="3.75" customHeight="1" x14ac:dyDescent="0.25">
      <c r="B10" s="10"/>
    </row>
    <row r="11" spans="1:24" ht="20.25" x14ac:dyDescent="0.3">
      <c r="B11" s="445" t="s">
        <v>43</v>
      </c>
      <c r="C11" s="445"/>
      <c r="D11" s="445"/>
      <c r="E11" s="445"/>
      <c r="F11" s="445"/>
      <c r="G11" s="445"/>
      <c r="H11" s="445"/>
      <c r="I11" s="445"/>
      <c r="J11" s="445"/>
      <c r="K11" s="445"/>
    </row>
    <row r="12" spans="1:24" ht="3.75" customHeight="1" x14ac:dyDescent="0.25">
      <c r="F12" s="11"/>
      <c r="J12" s="11"/>
    </row>
    <row r="13" spans="1:24" ht="15.75" customHeight="1" thickBot="1" x14ac:dyDescent="0.3">
      <c r="A13" s="2" t="s">
        <v>44</v>
      </c>
      <c r="B13" s="12" t="s">
        <v>45</v>
      </c>
      <c r="C13" s="13"/>
      <c r="D13" s="14" t="s">
        <v>46</v>
      </c>
      <c r="E13" s="15"/>
      <c r="F13" s="15"/>
    </row>
    <row r="14" spans="1:24" ht="3.75" customHeight="1" x14ac:dyDescent="0.25">
      <c r="D14" s="15"/>
      <c r="E14" s="15"/>
      <c r="F14" s="15"/>
      <c r="I14" s="11"/>
    </row>
    <row r="15" spans="1:24" ht="35.1" customHeight="1" thickBot="1" x14ac:dyDescent="0.3">
      <c r="B15" s="12" t="s">
        <v>47</v>
      </c>
      <c r="C15" s="16"/>
      <c r="D15" s="15"/>
      <c r="E15" s="15"/>
      <c r="F15" s="15"/>
      <c r="G15" s="446" t="s">
        <v>48</v>
      </c>
      <c r="H15" s="446"/>
    </row>
    <row r="16" spans="1:24" ht="3.75" customHeight="1" x14ac:dyDescent="0.25">
      <c r="D16" s="448" t="s">
        <v>49</v>
      </c>
      <c r="E16" s="448"/>
      <c r="F16" s="448"/>
      <c r="G16" s="446"/>
      <c r="H16" s="446"/>
    </row>
    <row r="17" spans="1:14" ht="15.75" customHeight="1" thickBot="1" x14ac:dyDescent="0.3">
      <c r="B17" s="12" t="s">
        <v>50</v>
      </c>
      <c r="C17" s="17"/>
      <c r="D17" s="448"/>
      <c r="E17" s="448"/>
      <c r="F17" s="448"/>
      <c r="G17" s="447"/>
      <c r="H17" s="447"/>
      <c r="I17" s="18"/>
      <c r="K17" s="2" t="s">
        <v>51</v>
      </c>
    </row>
    <row r="18" spans="1:14" ht="12.6" customHeight="1" x14ac:dyDescent="0.25">
      <c r="D18" s="448"/>
      <c r="E18" s="448"/>
      <c r="F18" s="448"/>
      <c r="G18" s="449">
        <f>IFERROR(COUNTIF([1]!IndividuallyRatableProjectsNEWThreshold[#Data],"√")/COUNTA([1]!IndividuallyRatableProjectsNEWThreshold[Project ID]),0)</f>
        <v>0</v>
      </c>
      <c r="H18" s="450"/>
      <c r="I18" s="18"/>
    </row>
    <row r="19" spans="1:14" ht="15.75" thickBot="1" x14ac:dyDescent="0.3">
      <c r="B19" s="12" t="s">
        <v>52</v>
      </c>
      <c r="C19" s="17"/>
      <c r="D19" s="448"/>
      <c r="E19" s="448"/>
      <c r="F19" s="448"/>
      <c r="G19" s="451"/>
      <c r="H19" s="452"/>
      <c r="I19" s="2"/>
    </row>
    <row r="20" spans="1:14" ht="3.75" customHeight="1" thickBot="1" x14ac:dyDescent="0.3">
      <c r="F20" s="11"/>
      <c r="J20" s="11"/>
    </row>
    <row r="21" spans="1:14" s="22" customFormat="1" ht="30.75" customHeight="1" thickBot="1" x14ac:dyDescent="0.3">
      <c r="A21" s="19"/>
      <c r="B21" s="442" t="s">
        <v>53</v>
      </c>
      <c r="C21" s="443"/>
      <c r="D21" s="443"/>
      <c r="E21" s="443"/>
      <c r="F21" s="443"/>
      <c r="G21" s="443"/>
      <c r="H21" s="443"/>
      <c r="I21" s="20"/>
      <c r="J21" s="20"/>
      <c r="K21" s="21" t="s">
        <v>54</v>
      </c>
      <c r="N21" s="19"/>
    </row>
    <row r="22" spans="1:14" ht="6" customHeight="1" x14ac:dyDescent="0.25">
      <c r="K22" s="23"/>
    </row>
    <row r="23" spans="1:14" ht="30" customHeight="1" x14ac:dyDescent="0.25">
      <c r="B23" s="441" t="s">
        <v>311</v>
      </c>
      <c r="C23" s="441"/>
      <c r="D23" s="441"/>
      <c r="E23" s="441"/>
      <c r="F23" s="441"/>
      <c r="G23" s="441"/>
      <c r="H23" s="441"/>
      <c r="I23" s="441"/>
      <c r="J23" s="441"/>
      <c r="K23" s="24"/>
    </row>
    <row r="24" spans="1:14" ht="6" customHeight="1" x14ac:dyDescent="0.25">
      <c r="K24" s="23"/>
    </row>
    <row r="25" spans="1:14" x14ac:dyDescent="0.25">
      <c r="B25" s="25" t="s">
        <v>56</v>
      </c>
      <c r="C25" s="26"/>
      <c r="D25" s="26"/>
      <c r="E25" s="26"/>
      <c r="F25" s="26"/>
      <c r="G25" s="26"/>
      <c r="H25" s="26"/>
      <c r="I25" s="26"/>
      <c r="J25" s="26"/>
      <c r="K25" s="26"/>
    </row>
    <row r="26" spans="1:14" ht="6" customHeight="1" thickBot="1" x14ac:dyDescent="0.3">
      <c r="K26" s="23"/>
    </row>
    <row r="27" spans="1:14" ht="15.75" thickBot="1" x14ac:dyDescent="0.3">
      <c r="B27" s="439" t="s">
        <v>664</v>
      </c>
      <c r="C27" s="439"/>
      <c r="D27" s="439"/>
      <c r="E27" s="439"/>
      <c r="F27" s="439"/>
      <c r="G27" s="439"/>
      <c r="H27" s="439"/>
      <c r="I27" s="439"/>
      <c r="K27" s="27"/>
      <c r="N27" s="2" t="s">
        <v>57</v>
      </c>
    </row>
    <row r="28" spans="1:14" ht="5.25" customHeight="1" thickBot="1" x14ac:dyDescent="0.3">
      <c r="B28" s="28"/>
      <c r="C28" s="28"/>
      <c r="D28" s="28"/>
      <c r="E28" s="28"/>
      <c r="F28" s="28"/>
      <c r="G28" s="28"/>
      <c r="H28" s="28"/>
      <c r="I28" s="28"/>
    </row>
    <row r="29" spans="1:14" ht="15.75" thickBot="1" x14ac:dyDescent="0.3">
      <c r="B29" s="439" t="s">
        <v>234</v>
      </c>
      <c r="C29" s="439"/>
      <c r="D29" s="439"/>
      <c r="E29" s="439"/>
      <c r="F29" s="439"/>
      <c r="G29" s="439"/>
      <c r="H29" s="439"/>
      <c r="I29" s="439"/>
      <c r="K29" s="27"/>
      <c r="N29" s="2" t="s">
        <v>58</v>
      </c>
    </row>
    <row r="30" spans="1:14" ht="5.25" customHeight="1" thickBot="1" x14ac:dyDescent="0.3">
      <c r="B30" s="28"/>
      <c r="C30" s="28"/>
      <c r="D30" s="28"/>
      <c r="E30" s="28"/>
      <c r="F30" s="28"/>
      <c r="G30" s="28"/>
      <c r="H30" s="28"/>
      <c r="I30" s="28"/>
      <c r="K30" s="29"/>
    </row>
    <row r="31" spans="1:14" ht="50.25" customHeight="1" x14ac:dyDescent="0.25">
      <c r="B31" s="439" t="s">
        <v>310</v>
      </c>
      <c r="C31" s="439"/>
      <c r="D31" s="439"/>
      <c r="E31" s="439"/>
      <c r="F31" s="439"/>
      <c r="G31" s="439"/>
      <c r="H31" s="439"/>
      <c r="I31" s="439"/>
      <c r="K31" s="30"/>
      <c r="N31" s="2" t="s">
        <v>59</v>
      </c>
    </row>
    <row r="32" spans="1:14" ht="5.25" customHeight="1" thickBot="1" x14ac:dyDescent="0.3">
      <c r="B32" s="28"/>
      <c r="C32" s="28"/>
      <c r="D32" s="28"/>
      <c r="E32" s="28"/>
      <c r="F32" s="28"/>
      <c r="G32" s="28"/>
      <c r="H32" s="28"/>
      <c r="I32" s="28"/>
    </row>
    <row r="33" spans="2:14" ht="34.5" customHeight="1" thickBot="1" x14ac:dyDescent="0.3">
      <c r="B33" s="435" t="s">
        <v>309</v>
      </c>
      <c r="C33" s="435"/>
      <c r="D33" s="435"/>
      <c r="E33" s="435"/>
      <c r="F33" s="435"/>
      <c r="G33" s="435"/>
      <c r="H33" s="435"/>
      <c r="I33" s="435"/>
      <c r="K33" s="27"/>
      <c r="N33" s="2" t="s">
        <v>61</v>
      </c>
    </row>
    <row r="34" spans="2:14" ht="5.25" customHeight="1" thickBot="1" x14ac:dyDescent="0.3">
      <c r="C34" s="437"/>
      <c r="D34" s="437"/>
      <c r="E34" s="437"/>
      <c r="F34" s="437"/>
      <c r="G34" s="437"/>
      <c r="H34" s="437"/>
      <c r="I34" s="437"/>
      <c r="K34" s="1"/>
    </row>
    <row r="35" spans="2:14" ht="69" customHeight="1" thickBot="1" x14ac:dyDescent="0.3">
      <c r="B35" s="435" t="s">
        <v>139</v>
      </c>
      <c r="C35" s="435"/>
      <c r="D35" s="435"/>
      <c r="E35" s="435"/>
      <c r="F35" s="435"/>
      <c r="G35" s="435"/>
      <c r="H35" s="435"/>
      <c r="I35" s="435"/>
      <c r="K35" s="27"/>
      <c r="N35" s="2" t="s">
        <v>62</v>
      </c>
    </row>
    <row r="36" spans="2:14" ht="11.1" customHeight="1" thickBot="1" x14ac:dyDescent="0.3">
      <c r="B36" s="31"/>
      <c r="C36" s="31"/>
      <c r="D36" s="31"/>
      <c r="E36" s="31"/>
      <c r="F36" s="31"/>
      <c r="G36" s="31"/>
      <c r="H36" s="31"/>
      <c r="I36" s="31"/>
    </row>
    <row r="37" spans="2:14" ht="62.45" customHeight="1" thickBot="1" x14ac:dyDescent="0.3">
      <c r="B37" s="435" t="s">
        <v>63</v>
      </c>
      <c r="C37" s="435"/>
      <c r="D37" s="435"/>
      <c r="E37" s="435"/>
      <c r="F37" s="435"/>
      <c r="G37" s="435"/>
      <c r="H37" s="435"/>
      <c r="I37" s="435"/>
      <c r="K37" s="27"/>
      <c r="N37" s="2" t="s">
        <v>64</v>
      </c>
    </row>
    <row r="38" spans="2:14" ht="5.25" customHeight="1" thickBot="1" x14ac:dyDescent="0.3">
      <c r="B38" s="31"/>
      <c r="C38" s="31"/>
      <c r="D38" s="31"/>
      <c r="E38" s="31"/>
      <c r="F38" s="31"/>
      <c r="G38" s="31"/>
      <c r="H38" s="31"/>
      <c r="I38" s="31"/>
    </row>
    <row r="39" spans="2:14" ht="54.75" customHeight="1" thickBot="1" x14ac:dyDescent="0.3">
      <c r="B39" s="439" t="s">
        <v>65</v>
      </c>
      <c r="C39" s="439"/>
      <c r="D39" s="439"/>
      <c r="E39" s="439"/>
      <c r="F39" s="439"/>
      <c r="G39" s="439"/>
      <c r="H39" s="439"/>
      <c r="I39" s="439"/>
      <c r="K39" s="27"/>
      <c r="N39" s="2" t="s">
        <v>66</v>
      </c>
    </row>
    <row r="40" spans="2:14" ht="5.25" customHeight="1" thickBot="1" x14ac:dyDescent="0.3">
      <c r="B40" s="31"/>
      <c r="C40" s="31"/>
      <c r="D40" s="31"/>
      <c r="E40" s="31"/>
      <c r="F40" s="31"/>
      <c r="G40" s="31"/>
      <c r="H40" s="31"/>
      <c r="I40" s="31"/>
    </row>
    <row r="41" spans="2:14" ht="16.5" customHeight="1" thickBot="1" x14ac:dyDescent="0.3">
      <c r="B41" s="439" t="s">
        <v>137</v>
      </c>
      <c r="C41" s="439"/>
      <c r="D41" s="439"/>
      <c r="E41" s="439"/>
      <c r="F41" s="439"/>
      <c r="G41" s="439"/>
      <c r="H41" s="439"/>
      <c r="I41" s="439"/>
      <c r="K41" s="27"/>
      <c r="N41" s="2" t="s">
        <v>67</v>
      </c>
    </row>
    <row r="42" spans="2:14" ht="5.25" customHeight="1" thickBot="1" x14ac:dyDescent="0.3"/>
    <row r="43" spans="2:14" ht="30" customHeight="1" thickBot="1" x14ac:dyDescent="0.3">
      <c r="B43" s="437" t="s">
        <v>68</v>
      </c>
      <c r="C43" s="437"/>
      <c r="D43" s="437"/>
      <c r="E43" s="437"/>
      <c r="F43" s="437"/>
      <c r="G43" s="437"/>
      <c r="H43" s="437"/>
      <c r="I43" s="437"/>
      <c r="K43" s="27"/>
      <c r="N43" s="2" t="s">
        <v>69</v>
      </c>
    </row>
    <row r="44" spans="2:14" ht="5.25" customHeight="1" thickBot="1" x14ac:dyDescent="0.3"/>
    <row r="45" spans="2:14" ht="72" customHeight="1" thickBot="1" x14ac:dyDescent="0.3">
      <c r="B45" s="435" t="s">
        <v>70</v>
      </c>
      <c r="C45" s="435"/>
      <c r="D45" s="435"/>
      <c r="E45" s="435"/>
      <c r="F45" s="435"/>
      <c r="G45" s="435"/>
      <c r="H45" s="435"/>
      <c r="I45" s="435"/>
      <c r="K45" s="27"/>
      <c r="N45" s="2" t="s">
        <v>71</v>
      </c>
    </row>
    <row r="46" spans="2:14" ht="5.25" customHeight="1" x14ac:dyDescent="0.25">
      <c r="C46" s="32"/>
      <c r="D46" s="32"/>
      <c r="E46" s="32"/>
      <c r="F46" s="32"/>
      <c r="G46" s="32"/>
      <c r="H46" s="32"/>
      <c r="I46" s="32"/>
    </row>
    <row r="47" spans="2:14" ht="47.25" customHeight="1" thickBot="1" x14ac:dyDescent="0.3">
      <c r="B47" s="435" t="s">
        <v>527</v>
      </c>
      <c r="C47" s="435"/>
      <c r="D47" s="435"/>
      <c r="E47" s="435"/>
      <c r="F47" s="435"/>
      <c r="G47" s="435"/>
      <c r="H47" s="435"/>
      <c r="I47" s="435"/>
    </row>
    <row r="48" spans="2:14" ht="47.45" customHeight="1" thickBot="1" x14ac:dyDescent="0.3">
      <c r="B48" s="436" t="s">
        <v>528</v>
      </c>
      <c r="C48" s="437"/>
      <c r="D48" s="437"/>
      <c r="E48" s="437"/>
      <c r="F48" s="437"/>
      <c r="G48" s="437"/>
      <c r="H48" s="437"/>
      <c r="K48" s="27"/>
      <c r="N48" s="2" t="s">
        <v>73</v>
      </c>
    </row>
    <row r="49" spans="1:14" ht="5.25" customHeight="1" thickBot="1" x14ac:dyDescent="0.3">
      <c r="B49" s="33"/>
      <c r="C49" s="22"/>
      <c r="D49" s="22"/>
      <c r="E49" s="22"/>
      <c r="F49" s="22"/>
      <c r="G49" s="22"/>
      <c r="H49" s="22"/>
    </row>
    <row r="50" spans="1:14" ht="32.25" customHeight="1" thickBot="1" x14ac:dyDescent="0.3">
      <c r="B50" s="438" t="s">
        <v>308</v>
      </c>
      <c r="C50" s="439"/>
      <c r="D50" s="439"/>
      <c r="E50" s="439"/>
      <c r="F50" s="439"/>
      <c r="G50" s="439"/>
      <c r="H50" s="439"/>
      <c r="K50" s="27"/>
      <c r="N50" s="2" t="s">
        <v>75</v>
      </c>
    </row>
    <row r="51" spans="1:14" ht="5.25" customHeight="1" thickBot="1" x14ac:dyDescent="0.3">
      <c r="B51" s="33"/>
      <c r="C51" s="22"/>
      <c r="D51" s="22"/>
      <c r="E51" s="22"/>
      <c r="F51" s="22"/>
      <c r="G51" s="22"/>
      <c r="H51" s="22"/>
    </row>
    <row r="52" spans="1:14" ht="73.5" customHeight="1" thickBot="1" x14ac:dyDescent="0.3">
      <c r="B52" s="440" t="s">
        <v>526</v>
      </c>
      <c r="C52" s="435"/>
      <c r="D52" s="435"/>
      <c r="E52" s="435"/>
      <c r="F52" s="435"/>
      <c r="G52" s="435"/>
      <c r="H52" s="435"/>
      <c r="K52" s="27"/>
      <c r="N52" s="2" t="s">
        <v>76</v>
      </c>
    </row>
    <row r="53" spans="1:14" ht="5.25" customHeight="1" thickBot="1" x14ac:dyDescent="0.3">
      <c r="B53" s="33"/>
      <c r="C53" s="22"/>
      <c r="D53" s="22"/>
      <c r="E53" s="22"/>
      <c r="F53" s="22"/>
      <c r="G53" s="22"/>
      <c r="H53" s="22"/>
    </row>
    <row r="54" spans="1:14" ht="28.5" customHeight="1" thickBot="1" x14ac:dyDescent="0.3">
      <c r="B54" s="435" t="s">
        <v>529</v>
      </c>
      <c r="C54" s="435"/>
      <c r="D54" s="435"/>
      <c r="E54" s="435"/>
      <c r="F54" s="435"/>
      <c r="G54" s="435"/>
      <c r="H54" s="435"/>
      <c r="I54" s="435"/>
      <c r="K54" s="27"/>
      <c r="N54" s="2" t="s">
        <v>78</v>
      </c>
    </row>
    <row r="55" spans="1:14" ht="42.6" customHeight="1" x14ac:dyDescent="0.25">
      <c r="B55" s="441" t="s">
        <v>525</v>
      </c>
      <c r="C55" s="441"/>
      <c r="D55" s="441"/>
      <c r="E55" s="441"/>
      <c r="F55" s="441"/>
      <c r="G55" s="441"/>
      <c r="H55" s="441"/>
      <c r="I55" s="441"/>
      <c r="J55" s="441"/>
      <c r="K55" s="2"/>
    </row>
    <row r="56" spans="1:14" x14ac:dyDescent="0.25">
      <c r="B56" s="25" t="s">
        <v>79</v>
      </c>
      <c r="C56" s="26"/>
      <c r="D56" s="26"/>
      <c r="E56" s="26"/>
      <c r="F56" s="26"/>
      <c r="G56" s="26"/>
      <c r="H56" s="26"/>
      <c r="I56" s="26"/>
      <c r="J56" s="26"/>
      <c r="K56" s="26"/>
    </row>
    <row r="57" spans="1:14" ht="6" customHeight="1" x14ac:dyDescent="0.25">
      <c r="K57" s="23"/>
    </row>
    <row r="58" spans="1:14" s="35" customFormat="1" ht="27" customHeight="1" x14ac:dyDescent="0.25">
      <c r="A58" s="34"/>
      <c r="C58" s="434" t="s">
        <v>80</v>
      </c>
      <c r="D58" s="434"/>
      <c r="E58" s="434"/>
      <c r="F58" s="434"/>
      <c r="G58" s="434"/>
      <c r="H58" s="434"/>
      <c r="I58" s="434"/>
      <c r="J58" s="36"/>
      <c r="K58" s="37"/>
      <c r="N58" s="34"/>
    </row>
    <row r="59" spans="1:14" ht="6" customHeight="1" thickBot="1" x14ac:dyDescent="0.3">
      <c r="K59" s="23"/>
    </row>
    <row r="60" spans="1:14" ht="15.75" thickBot="1" x14ac:dyDescent="0.3">
      <c r="A60" s="2" t="str">
        <f>IFERROR(UPPER(INDEX('[1]CUSTOMIZE RATING CRITERIA'!$G$22:$I$63,MATCH(B60,'[1]CUSTOMIZE RATING CRITERIA'!$I$22:$I$63,0),1)),"O")</f>
        <v>X</v>
      </c>
      <c r="B60" s="38" t="s">
        <v>6</v>
      </c>
      <c r="C60" s="39"/>
      <c r="D60" s="39"/>
      <c r="E60" s="39"/>
      <c r="F60" s="39"/>
      <c r="G60" s="39"/>
      <c r="H60" s="39"/>
      <c r="I60" s="39"/>
      <c r="J60" s="38"/>
      <c r="K60" s="40"/>
      <c r="N60" s="2" t="s">
        <v>81</v>
      </c>
    </row>
    <row r="61" spans="1:14" ht="5.25" customHeight="1" thickBot="1" x14ac:dyDescent="0.3">
      <c r="B61" s="28"/>
      <c r="C61" s="28"/>
      <c r="D61" s="28"/>
      <c r="E61" s="28"/>
      <c r="F61" s="28"/>
      <c r="G61" s="28"/>
      <c r="H61" s="28"/>
      <c r="I61" s="28"/>
      <c r="N61" s="2" t="s">
        <v>82</v>
      </c>
    </row>
    <row r="62" spans="1:14" ht="15.75" customHeight="1" thickBot="1" x14ac:dyDescent="0.3">
      <c r="A62" s="2" t="str">
        <f>IFERROR(UPPER(INDEX('[1]CUSTOMIZE RATING CRITERIA'!$G$22:$I$63,MATCH(B62,'[1]CUSTOMIZE RATING CRITERIA'!$I$22:$I$63,0),1)),"O")</f>
        <v>X</v>
      </c>
      <c r="B62" s="41" t="s">
        <v>8</v>
      </c>
      <c r="C62" s="42"/>
      <c r="D62" s="42"/>
      <c r="E62" s="42"/>
      <c r="F62" s="42"/>
      <c r="G62" s="42"/>
      <c r="H62" s="42"/>
      <c r="I62" s="42"/>
      <c r="J62" s="38"/>
      <c r="K62" s="40"/>
      <c r="N62" s="2" t="s">
        <v>83</v>
      </c>
    </row>
    <row r="63" spans="1:14" ht="5.25" customHeight="1" thickBot="1" x14ac:dyDescent="0.3">
      <c r="B63" s="28"/>
      <c r="C63" s="28"/>
      <c r="D63" s="28"/>
      <c r="E63" s="28"/>
      <c r="F63" s="28"/>
      <c r="G63" s="28"/>
      <c r="H63" s="28"/>
      <c r="I63" s="28"/>
      <c r="K63" s="29"/>
      <c r="N63" s="2" t="s">
        <v>82</v>
      </c>
    </row>
    <row r="64" spans="1:14" ht="15.75" customHeight="1" thickBot="1" x14ac:dyDescent="0.3">
      <c r="A64" s="2" t="str">
        <f>IFERROR(UPPER(INDEX('[1]CUSTOMIZE RATING CRITERIA'!$G$22:$I$63,MATCH(B64,'[1]CUSTOMIZE RATING CRITERIA'!$I$22:$I$63,0),1)),"O")</f>
        <v>X</v>
      </c>
      <c r="B64" s="41" t="s">
        <v>7</v>
      </c>
      <c r="C64" s="42"/>
      <c r="D64" s="42"/>
      <c r="E64" s="42"/>
      <c r="F64" s="42"/>
      <c r="G64" s="42"/>
      <c r="H64" s="42"/>
      <c r="I64" s="42"/>
      <c r="J64" s="38"/>
      <c r="K64" s="40"/>
      <c r="N64" s="2" t="s">
        <v>84</v>
      </c>
    </row>
    <row r="65" spans="1:14" ht="5.25" customHeight="1" thickBot="1" x14ac:dyDescent="0.3">
      <c r="N65" s="2" t="s">
        <v>82</v>
      </c>
    </row>
    <row r="66" spans="1:14" ht="15.75" customHeight="1" thickBot="1" x14ac:dyDescent="0.3">
      <c r="A66" s="2" t="str">
        <f>IFERROR(UPPER(INDEX('[1]CUSTOMIZE RATING CRITERIA'!$G$22:$I$63,MATCH(B66,'[1]CUSTOMIZE RATING CRITERIA'!$I$22:$I$63,0),1)),"O")</f>
        <v>X</v>
      </c>
      <c r="B66" s="41" t="s">
        <v>85</v>
      </c>
      <c r="C66" s="42"/>
      <c r="D66" s="42"/>
      <c r="E66" s="42"/>
      <c r="F66" s="42"/>
      <c r="G66" s="42"/>
      <c r="H66" s="42"/>
      <c r="I66" s="42"/>
      <c r="J66" s="38"/>
      <c r="K66" s="40"/>
      <c r="N66" s="2" t="s">
        <v>86</v>
      </c>
    </row>
    <row r="67" spans="1:14" ht="5.25" customHeight="1" thickBot="1" x14ac:dyDescent="0.3">
      <c r="N67" s="2" t="s">
        <v>82</v>
      </c>
    </row>
    <row r="68" spans="1:14" ht="15.75" thickBot="1" x14ac:dyDescent="0.3">
      <c r="A68" s="2" t="str">
        <f>IFERROR(UPPER(INDEX('[1]CUSTOMIZE RATING CRITERIA'!$G$22:$I$63,MATCH(B68,'[1]CUSTOMIZE RATING CRITERIA'!$I$22:$I$63,0),1)),"O")</f>
        <v>X</v>
      </c>
      <c r="B68" s="41" t="s">
        <v>87</v>
      </c>
      <c r="C68" s="43"/>
      <c r="D68" s="43"/>
      <c r="E68" s="43"/>
      <c r="F68" s="43"/>
      <c r="G68" s="43"/>
      <c r="H68" s="43"/>
      <c r="I68" s="43"/>
      <c r="J68" s="38"/>
      <c r="K68" s="40"/>
      <c r="N68" s="2" t="s">
        <v>88</v>
      </c>
    </row>
    <row r="69" spans="1:14" ht="5.25" customHeight="1" thickBot="1" x14ac:dyDescent="0.3">
      <c r="N69" s="2" t="s">
        <v>82</v>
      </c>
    </row>
    <row r="70" spans="1:14" ht="15.75" thickBot="1" x14ac:dyDescent="0.3">
      <c r="A70" s="2" t="str">
        <f>IFERROR(UPPER(INDEX('[1]CUSTOMIZE RATING CRITERIA'!$G$22:$I$63,MATCH(B70,'[1]CUSTOMIZE RATING CRITERIA'!$I$22:$I$63,0),1)),"O")</f>
        <v>O</v>
      </c>
      <c r="B70" s="41" t="s">
        <v>89</v>
      </c>
      <c r="C70" s="43"/>
      <c r="D70" s="43"/>
      <c r="E70" s="43"/>
      <c r="F70" s="43"/>
      <c r="G70" s="43"/>
      <c r="H70" s="43"/>
      <c r="I70" s="43"/>
      <c r="J70" s="38"/>
      <c r="K70" s="40"/>
      <c r="N70" s="2" t="s">
        <v>90</v>
      </c>
    </row>
    <row r="71" spans="1:14" ht="5.25" customHeight="1" thickBot="1" x14ac:dyDescent="0.3">
      <c r="N71" s="2" t="s">
        <v>82</v>
      </c>
    </row>
    <row r="72" spans="1:14" ht="14.25" customHeight="1" thickBot="1" x14ac:dyDescent="0.3">
      <c r="A72" s="2" t="str">
        <f>IFERROR(UPPER(INDEX('[1]CUSTOMIZE RATING CRITERIA'!$G$22:$I$63,MATCH(B72,'[1]CUSTOMIZE RATING CRITERIA'!$I$22:$I$63,0),1)),"O")</f>
        <v>X</v>
      </c>
      <c r="B72" s="41" t="s">
        <v>5</v>
      </c>
      <c r="C72" s="38"/>
      <c r="D72" s="38"/>
      <c r="E72" s="38"/>
      <c r="F72" s="38"/>
      <c r="G72" s="38"/>
      <c r="H72" s="38"/>
      <c r="I72" s="38"/>
      <c r="J72" s="38"/>
      <c r="K72" s="40"/>
      <c r="N72" s="2" t="s">
        <v>91</v>
      </c>
    </row>
    <row r="73" spans="1:14" ht="5.25" hidden="1" customHeight="1" x14ac:dyDescent="0.25">
      <c r="N73" s="2" t="s">
        <v>82</v>
      </c>
    </row>
    <row r="74" spans="1:14" ht="15.75" hidden="1" thickBot="1" x14ac:dyDescent="0.3">
      <c r="A74" s="2" t="str">
        <f>IFERROR(UPPER(INDEX('[1]CUSTOMIZE RATING CRITERIA'!$G$22:$I$63,MATCH(B74,'[1]CUSTOMIZE RATING CRITERIA'!$I$22:$I$63,0),1)),"O")</f>
        <v/>
      </c>
      <c r="B74" s="41" t="s">
        <v>92</v>
      </c>
      <c r="C74" s="43"/>
      <c r="D74" s="43"/>
      <c r="E74" s="43"/>
      <c r="F74" s="43"/>
      <c r="G74" s="43"/>
      <c r="H74" s="43"/>
      <c r="I74" s="43"/>
      <c r="J74" s="38"/>
      <c r="K74" s="40"/>
      <c r="N74" s="2" t="s">
        <v>93</v>
      </c>
    </row>
    <row r="75" spans="1:14" ht="5.25" hidden="1" customHeight="1" x14ac:dyDescent="0.25">
      <c r="N75" s="2" t="s">
        <v>82</v>
      </c>
    </row>
    <row r="76" spans="1:14" ht="15.75" hidden="1" thickBot="1" x14ac:dyDescent="0.3">
      <c r="A76" s="2" t="str">
        <f>IFERROR(UPPER(INDEX('[1]CUSTOMIZE RATING CRITERIA'!$G$22:$I$63,MATCH(B76,'[1]CUSTOMIZE RATING CRITERIA'!$I$22:$I$63,0),1)),"O")</f>
        <v/>
      </c>
      <c r="B76" s="41" t="s">
        <v>94</v>
      </c>
      <c r="C76" s="43"/>
      <c r="D76" s="43"/>
      <c r="E76" s="43"/>
      <c r="F76" s="43"/>
      <c r="G76" s="43"/>
      <c r="H76" s="43"/>
      <c r="I76" s="43"/>
      <c r="J76" s="38"/>
      <c r="K76" s="40"/>
      <c r="N76" s="2" t="s">
        <v>95</v>
      </c>
    </row>
    <row r="77" spans="1:14" ht="5.25" customHeight="1" thickBot="1" x14ac:dyDescent="0.3">
      <c r="N77" s="2" t="s">
        <v>82</v>
      </c>
    </row>
    <row r="78" spans="1:14" ht="15.75" thickBot="1" x14ac:dyDescent="0.3">
      <c r="A78" s="2" t="str">
        <f>IFERROR(UPPER(INDEX('[1]CUSTOMIZE RATING CRITERIA'!$G$22:$I$63,MATCH(B78,'[1]CUSTOMIZE RATING CRITERIA'!$I$22:$I$63,0),1)),"O")</f>
        <v>X</v>
      </c>
      <c r="B78" s="41" t="s">
        <v>96</v>
      </c>
      <c r="C78" s="43"/>
      <c r="D78" s="43"/>
      <c r="E78" s="43"/>
      <c r="F78" s="43"/>
      <c r="G78" s="43"/>
      <c r="H78" s="43"/>
      <c r="I78" s="43"/>
      <c r="J78" s="38"/>
      <c r="K78" s="40"/>
      <c r="N78" s="2" t="s">
        <v>97</v>
      </c>
    </row>
    <row r="79" spans="1:14" ht="5.25" customHeight="1" thickBot="1" x14ac:dyDescent="0.3">
      <c r="B79" s="28"/>
      <c r="C79" s="28"/>
      <c r="D79" s="28"/>
      <c r="E79" s="28"/>
      <c r="F79" s="28"/>
      <c r="G79" s="28"/>
      <c r="H79" s="28"/>
      <c r="I79" s="28"/>
      <c r="N79" s="2" t="s">
        <v>82</v>
      </c>
    </row>
    <row r="80" spans="1:14" ht="15.75" customHeight="1" thickBot="1" x14ac:dyDescent="0.3">
      <c r="A80" s="2" t="str">
        <f>IFERROR(UPPER(INDEX('[1]CUSTOMIZE RATING CRITERIA'!$G$22:$I$63,MATCH(B80,'[1]CUSTOMIZE RATING CRITERIA'!$I$22:$I$63,0),1)),"O")</f>
        <v>X</v>
      </c>
      <c r="B80" s="41" t="s">
        <v>98</v>
      </c>
      <c r="C80" s="42"/>
      <c r="D80" s="42"/>
      <c r="E80" s="42"/>
      <c r="F80" s="42"/>
      <c r="G80" s="42"/>
      <c r="H80" s="42"/>
      <c r="I80" s="42"/>
      <c r="J80" s="38"/>
      <c r="K80" s="40"/>
      <c r="N80" s="2" t="s">
        <v>99</v>
      </c>
    </row>
    <row r="81" spans="1:14" ht="5.25" hidden="1" customHeight="1" x14ac:dyDescent="0.25">
      <c r="B81" s="28"/>
      <c r="C81" s="28"/>
      <c r="D81" s="28"/>
      <c r="E81" s="28"/>
      <c r="F81" s="28"/>
      <c r="G81" s="28"/>
      <c r="H81" s="28"/>
      <c r="I81" s="28"/>
      <c r="K81" s="29"/>
      <c r="N81" s="2" t="s">
        <v>82</v>
      </c>
    </row>
    <row r="82" spans="1:14" ht="15.75" hidden="1" customHeight="1" x14ac:dyDescent="0.25">
      <c r="A82" s="2" t="str">
        <f>IFERROR(UPPER(INDEX('[1]CUSTOMIZE RATING CRITERIA'!$G$22:$I$63,MATCH(B82,'[1]CUSTOMIZE RATING CRITERIA'!$I$22:$I$63,0),1)),"O")</f>
        <v/>
      </c>
      <c r="B82" s="41" t="str">
        <f>'[1]CUSTOMIZE RATING CRITERIA'!I44</f>
        <v>My test requirement</v>
      </c>
      <c r="C82" s="42"/>
      <c r="D82" s="42"/>
      <c r="E82" s="42"/>
      <c r="F82" s="42"/>
      <c r="G82" s="42"/>
      <c r="H82" s="42"/>
      <c r="I82" s="42"/>
      <c r="J82" s="38"/>
      <c r="K82" s="40"/>
      <c r="N82" s="2" t="s">
        <v>100</v>
      </c>
    </row>
    <row r="83" spans="1:14" ht="5.25" hidden="1" customHeight="1" x14ac:dyDescent="0.25">
      <c r="N83" s="2" t="s">
        <v>82</v>
      </c>
    </row>
    <row r="84" spans="1:14" ht="15.75" hidden="1" customHeight="1" x14ac:dyDescent="0.25">
      <c r="A84" s="2" t="str">
        <f>IFERROR(UPPER(INDEX('[1]CUSTOMIZE RATING CRITERIA'!$G$22:$I$63,MATCH(B84,'[1]CUSTOMIZE RATING CRITERIA'!$I$22:$I$63,0),1)),"O")</f>
        <v/>
      </c>
      <c r="B84" s="41" t="str">
        <f>'[1]CUSTOMIZE RATING CRITERIA'!I46</f>
        <v>My second test requirement</v>
      </c>
      <c r="C84" s="42"/>
      <c r="D84" s="42"/>
      <c r="E84" s="42"/>
      <c r="F84" s="42"/>
      <c r="G84" s="42"/>
      <c r="H84" s="42"/>
      <c r="I84" s="42"/>
      <c r="J84" s="38"/>
      <c r="K84" s="40"/>
      <c r="N84" s="2" t="s">
        <v>101</v>
      </c>
    </row>
    <row r="85" spans="1:14" ht="5.25" hidden="1" customHeight="1" x14ac:dyDescent="0.25">
      <c r="N85" s="2" t="s">
        <v>82</v>
      </c>
    </row>
    <row r="86" spans="1:14" ht="15.75" hidden="1" thickBot="1" x14ac:dyDescent="0.3">
      <c r="A86" s="2" t="str">
        <f>IFERROR(UPPER(INDEX('[1]CUSTOMIZE RATING CRITERIA'!$G$22:$I$63,MATCH(B86,'[1]CUSTOMIZE RATING CRITERIA'!$I$22:$I$63,0),1)),"O")</f>
        <v>O</v>
      </c>
      <c r="B86" s="41">
        <f>'[1]CUSTOMIZE RATING CRITERIA'!I48</f>
        <v>0</v>
      </c>
      <c r="C86" s="43"/>
      <c r="D86" s="43"/>
      <c r="E86" s="43"/>
      <c r="F86" s="43"/>
      <c r="G86" s="43"/>
      <c r="H86" s="43"/>
      <c r="I86" s="43"/>
      <c r="J86" s="38"/>
      <c r="K86" s="40"/>
      <c r="N86" s="2" t="s">
        <v>102</v>
      </c>
    </row>
    <row r="87" spans="1:14" ht="5.25" hidden="1" customHeight="1" x14ac:dyDescent="0.25">
      <c r="N87" s="2" t="s">
        <v>82</v>
      </c>
    </row>
    <row r="88" spans="1:14" ht="15.75" hidden="1" thickBot="1" x14ac:dyDescent="0.3">
      <c r="A88" s="2" t="str">
        <f>IFERROR(UPPER(INDEX('[1]CUSTOMIZE RATING CRITERIA'!$G$22:$I$63,MATCH(B88,'[1]CUSTOMIZE RATING CRITERIA'!$I$22:$I$63,0),1)),"O")</f>
        <v>O</v>
      </c>
      <c r="B88" s="41">
        <f>'[1]CUSTOMIZE RATING CRITERIA'!I50</f>
        <v>0</v>
      </c>
      <c r="C88" s="43"/>
      <c r="D88" s="43"/>
      <c r="E88" s="43"/>
      <c r="F88" s="43"/>
      <c r="G88" s="43"/>
      <c r="H88" s="43"/>
      <c r="I88" s="43"/>
      <c r="J88" s="38"/>
      <c r="K88" s="40"/>
      <c r="N88" s="2" t="s">
        <v>103</v>
      </c>
    </row>
    <row r="89" spans="1:14" ht="5.25" hidden="1" customHeight="1" x14ac:dyDescent="0.25">
      <c r="N89" s="2" t="s">
        <v>82</v>
      </c>
    </row>
    <row r="90" spans="1:14" ht="14.25" hidden="1" customHeight="1" x14ac:dyDescent="0.25">
      <c r="A90" s="2" t="str">
        <f>IFERROR(UPPER(INDEX('[1]CUSTOMIZE RATING CRITERIA'!$G$22:$I$63,MATCH(B90,'[1]CUSTOMIZE RATING CRITERIA'!$I$22:$I$63,0),1)),"O")</f>
        <v>O</v>
      </c>
      <c r="B90" s="41">
        <f>'[1]CUSTOMIZE RATING CRITERIA'!I52</f>
        <v>0</v>
      </c>
      <c r="C90" s="38"/>
      <c r="D90" s="38"/>
      <c r="E90" s="38"/>
      <c r="F90" s="38"/>
      <c r="G90" s="38"/>
      <c r="H90" s="38"/>
      <c r="I90" s="38"/>
      <c r="J90" s="38"/>
      <c r="K90" s="40"/>
      <c r="N90" s="2" t="s">
        <v>104</v>
      </c>
    </row>
    <row r="91" spans="1:14" ht="5.25" hidden="1" customHeight="1" x14ac:dyDescent="0.25">
      <c r="N91" s="2" t="s">
        <v>82</v>
      </c>
    </row>
    <row r="92" spans="1:14" ht="15.75" hidden="1" thickBot="1" x14ac:dyDescent="0.3">
      <c r="A92" s="2" t="str">
        <f>IFERROR(UPPER(INDEX('[1]CUSTOMIZE RATING CRITERIA'!$G$22:$I$63,MATCH(B92,'[1]CUSTOMIZE RATING CRITERIA'!$I$22:$I$63,0),1)),"O")</f>
        <v>O</v>
      </c>
      <c r="B92" s="41">
        <f>'[1]CUSTOMIZE RATING CRITERIA'!I54</f>
        <v>0</v>
      </c>
      <c r="C92" s="43"/>
      <c r="D92" s="43"/>
      <c r="E92" s="43"/>
      <c r="F92" s="43"/>
      <c r="G92" s="43"/>
      <c r="H92" s="43"/>
      <c r="I92" s="43"/>
      <c r="J92" s="38"/>
      <c r="K92" s="40"/>
      <c r="N92" s="2" t="s">
        <v>105</v>
      </c>
    </row>
    <row r="93" spans="1:14" ht="5.25" hidden="1" customHeight="1" x14ac:dyDescent="0.25">
      <c r="N93" s="2" t="s">
        <v>82</v>
      </c>
    </row>
    <row r="94" spans="1:14" ht="15.75" hidden="1" thickBot="1" x14ac:dyDescent="0.3">
      <c r="A94" s="2" t="str">
        <f>IFERROR(UPPER(INDEX('[1]CUSTOMIZE RATING CRITERIA'!$G$22:$I$63,MATCH(B94,'[1]CUSTOMIZE RATING CRITERIA'!$I$22:$I$63,0),1)),"O")</f>
        <v>O</v>
      </c>
      <c r="B94" s="41">
        <f>'[1]CUSTOMIZE RATING CRITERIA'!I56</f>
        <v>0</v>
      </c>
      <c r="C94" s="43"/>
      <c r="D94" s="43"/>
      <c r="E94" s="43"/>
      <c r="F94" s="43"/>
      <c r="G94" s="43"/>
      <c r="H94" s="43"/>
      <c r="I94" s="43"/>
      <c r="J94" s="38"/>
      <c r="K94" s="40"/>
      <c r="N94" s="2" t="s">
        <v>106</v>
      </c>
    </row>
    <row r="95" spans="1:14" ht="5.25" hidden="1" customHeight="1" x14ac:dyDescent="0.25">
      <c r="N95" s="2" t="s">
        <v>82</v>
      </c>
    </row>
    <row r="96" spans="1:14" ht="15.75" hidden="1" thickBot="1" x14ac:dyDescent="0.3">
      <c r="A96" s="2" t="str">
        <f>IFERROR(UPPER(INDEX('[1]CUSTOMIZE RATING CRITERIA'!$G$22:$I$63,MATCH(B96,'[1]CUSTOMIZE RATING CRITERIA'!$I$22:$I$63,0),1)),"O")</f>
        <v>O</v>
      </c>
      <c r="B96" s="41">
        <f>'[1]CUSTOMIZE RATING CRITERIA'!I58</f>
        <v>0</v>
      </c>
      <c r="C96" s="43"/>
      <c r="D96" s="43"/>
      <c r="E96" s="43"/>
      <c r="F96" s="43"/>
      <c r="G96" s="43"/>
      <c r="H96" s="43"/>
      <c r="I96" s="43"/>
      <c r="J96" s="38"/>
      <c r="K96" s="40"/>
      <c r="N96" s="2" t="s">
        <v>107</v>
      </c>
    </row>
    <row r="97" spans="1:14" ht="5.25" hidden="1" customHeight="1" x14ac:dyDescent="0.25">
      <c r="C97" s="28"/>
      <c r="D97" s="28"/>
      <c r="E97" s="28"/>
      <c r="F97" s="28"/>
      <c r="G97" s="28"/>
      <c r="H97" s="28"/>
      <c r="I97" s="28"/>
      <c r="N97" s="2" t="s">
        <v>82</v>
      </c>
    </row>
    <row r="98" spans="1:14" ht="15.75" hidden="1" customHeight="1" x14ac:dyDescent="0.25">
      <c r="A98" s="2" t="str">
        <f>IFERROR(UPPER(INDEX('[1]CUSTOMIZE RATING CRITERIA'!$G$22:$I$63,MATCH(B98,'[1]CUSTOMIZE RATING CRITERIA'!$I$22:$I$63,0),1)),"O")</f>
        <v>O</v>
      </c>
      <c r="B98" s="41">
        <f>'[1]CUSTOMIZE RATING CRITERIA'!I60</f>
        <v>0</v>
      </c>
      <c r="C98" s="42"/>
      <c r="D98" s="42"/>
      <c r="E98" s="42"/>
      <c r="F98" s="42"/>
      <c r="G98" s="42"/>
      <c r="H98" s="42"/>
      <c r="I98" s="42"/>
      <c r="J98" s="38"/>
      <c r="K98" s="40"/>
      <c r="N98" s="2" t="s">
        <v>108</v>
      </c>
    </row>
    <row r="99" spans="1:14" ht="5.25" hidden="1" customHeight="1" x14ac:dyDescent="0.25">
      <c r="N99" s="2" t="s">
        <v>82</v>
      </c>
    </row>
    <row r="100" spans="1:14" hidden="1" x14ac:dyDescent="0.25">
      <c r="A100" s="2" t="str">
        <f>IFERROR(UPPER(INDEX('[1]CUSTOMIZE RATING CRITERIA'!$G$22:$I$63,MATCH(B100,'[1]CUSTOMIZE RATING CRITERIA'!$I$22:$I$63,0),1)),"O")</f>
        <v>O</v>
      </c>
      <c r="B100" s="41">
        <f>'[1]CUSTOMIZE RATING CRITERIA'!I62</f>
        <v>0</v>
      </c>
      <c r="N100" s="2" t="s">
        <v>109</v>
      </c>
    </row>
    <row r="101" spans="1:14" x14ac:dyDescent="0.25">
      <c r="B101" s="29" t="s">
        <v>110</v>
      </c>
    </row>
    <row r="102" spans="1:14" x14ac:dyDescent="0.25">
      <c r="B102" s="29" t="s">
        <v>138</v>
      </c>
    </row>
    <row r="122" spans="2:2" x14ac:dyDescent="0.25">
      <c r="B122" t="e">
        <f>'[1]NEW PROJECT THRESHOLD Criteria'!Funding_Requested</f>
        <v>#NAME?</v>
      </c>
    </row>
    <row r="123" spans="2:2" x14ac:dyDescent="0.25">
      <c r="B123" t="e">
        <f>'[1]NEW PROJECT THRESHOLD Criteria'!Public_Funding</f>
        <v>#NAME?</v>
      </c>
    </row>
    <row r="124" spans="2:2" x14ac:dyDescent="0.25">
      <c r="B124" t="e">
        <f>'[1]NEW PROJECT THRESHOLD Criteria'!Private_Funding</f>
        <v>#NAME?</v>
      </c>
    </row>
  </sheetData>
  <mergeCells count="26">
    <mergeCell ref="G1:K9"/>
    <mergeCell ref="P1:X9"/>
    <mergeCell ref="B11:K11"/>
    <mergeCell ref="G15:H17"/>
    <mergeCell ref="D16:F19"/>
    <mergeCell ref="G18:H19"/>
    <mergeCell ref="B43:I43"/>
    <mergeCell ref="B21:H21"/>
    <mergeCell ref="B23:J23"/>
    <mergeCell ref="B27:I27"/>
    <mergeCell ref="B29:I29"/>
    <mergeCell ref="B31:I31"/>
    <mergeCell ref="B33:I33"/>
    <mergeCell ref="C34:I34"/>
    <mergeCell ref="B35:I35"/>
    <mergeCell ref="B37:I37"/>
    <mergeCell ref="B39:I39"/>
    <mergeCell ref="B41:I41"/>
    <mergeCell ref="C58:I58"/>
    <mergeCell ref="B45:I45"/>
    <mergeCell ref="B47:I47"/>
    <mergeCell ref="B48:H48"/>
    <mergeCell ref="B50:H50"/>
    <mergeCell ref="B52:H52"/>
    <mergeCell ref="B54:I54"/>
    <mergeCell ref="B55:J55"/>
  </mergeCells>
  <conditionalFormatting sqref="G18">
    <cfRule type="dataBar" priority="4">
      <dataBar>
        <cfvo type="num" val="0"/>
        <cfvo type="num" val="1"/>
        <color rgb="FF00B050"/>
      </dataBar>
      <extLst>
        <ext xmlns:x14="http://schemas.microsoft.com/office/spreadsheetml/2009/9/main" uri="{B025F937-C7B1-47D3-B67F-A62EFF666E3E}">
          <x14:id>{7142EA0F-7DCF-4C6B-BA5D-3A13EB84D257}</x14:id>
        </ext>
      </extLst>
    </cfRule>
  </conditionalFormatting>
  <dataValidations count="3">
    <dataValidation type="list" allowBlank="1" showInputMessage="1" showErrorMessage="1" sqref="C13" xr:uid="{00000000-0002-0000-0100-000000000000}">
      <formula1>NEWThresholdProjects</formula1>
    </dataValidation>
    <dataValidation showInputMessage="1" showErrorMessage="1" sqref="C17 C19" xr:uid="{00000000-0002-0000-0100-000001000000}"/>
    <dataValidation type="list" allowBlank="1" showInputMessage="1" showErrorMessage="1" sqref="K27 K29 K54 K35 K39 K37 K41 K33 K43 K45 K48 K50 K68 K60 K62 K64 K70 K74 K31 K72 K76 K52 K66 K78 K86 K80 K82 K88 K92 K90 K94 K84 K96 K98" xr:uid="{00000000-0002-0000-0100-000002000000}">
      <formula1>"Yes,No"</formula1>
    </dataValidation>
  </dataValidations>
  <pageMargins left="0.7" right="0.7" top="0.75" bottom="0.75" header="0.3" footer="0.3"/>
  <pageSetup scale="7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YesToAll">
              <controlPr defaultSize="0" autoFill="0" autoLine="0" autoPict="0" macro="[1]!Yes_To_All_Thresholds">
                <anchor moveWithCells="1">
                  <from>
                    <xdr:col>9</xdr:col>
                    <xdr:colOff>590550</xdr:colOff>
                    <xdr:row>22</xdr:row>
                    <xdr:rowOff>228600</xdr:rowOff>
                  </from>
                  <to>
                    <xdr:col>9</xdr:col>
                    <xdr:colOff>590550</xdr:colOff>
                    <xdr:row>24</xdr:row>
                    <xdr:rowOff>47625</xdr:rowOff>
                  </to>
                </anchor>
              </controlPr>
            </control>
          </mc:Choice>
        </mc:AlternateContent>
        <mc:AlternateContent xmlns:mc="http://schemas.openxmlformats.org/markup-compatibility/2006">
          <mc:Choice Requires="x14">
            <control shapeId="6146" r:id="rId5" name="Button 2">
              <controlPr defaultSize="0" print="0" autoFill="0" autoPict="0" macro="[1]!SaveCurrentProject">
                <anchor moveWithCells="1" sizeWithCells="1">
                  <from>
                    <xdr:col>9</xdr:col>
                    <xdr:colOff>457200</xdr:colOff>
                    <xdr:row>12</xdr:row>
                    <xdr:rowOff>47625</xdr:rowOff>
                  </from>
                  <to>
                    <xdr:col>11</xdr:col>
                    <xdr:colOff>0</xdr:colOff>
                    <xdr:row>14</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7142EA0F-7DCF-4C6B-BA5D-3A13EB84D257}">
            <x14:dataBar minLength="0" maxLength="100" border="1" gradient="0">
              <x14:cfvo type="num">
                <xm:f>0</xm:f>
              </x14:cfvo>
              <x14:cfvo type="num">
                <xm:f>1</xm:f>
              </x14:cfvo>
              <x14:borderColor rgb="FF000000"/>
              <x14:negativeFillColor rgb="FFFF0000"/>
              <x14:axisColor rgb="FF000000"/>
            </x14:dataBar>
          </x14:cfRule>
          <xm:sqref>G18</xm:sqref>
        </x14:conditionalFormatting>
        <x14:conditionalFormatting xmlns:xm="http://schemas.microsoft.com/office/excel/2006/main">
          <x14:cfRule type="expression" priority="2" stopIfTrue="1" id="{0CB4FE72-60DA-485C-A7B8-0616392EAFC7}">
            <xm:f>'\Users\Pleslie\Documents\NEW Project Scoring Sheets for R &amp; R\[NEW project Thresholds based on HUD 2019 In EXCEL.xlsb]CUSTOMIZE RATING CRITERIA'!#REF!="X"</xm:f>
            <x14:dxf>
              <border>
                <left/>
                <right/>
                <top/>
                <bottom style="dotted">
                  <color auto="1"/>
                </bottom>
                <vertical/>
                <horizontal/>
              </border>
            </x14:dxf>
          </x14:cfRule>
          <xm:sqref>B60:J100</xm:sqref>
        </x14:conditionalFormatting>
        <x14:conditionalFormatting xmlns:xm="http://schemas.microsoft.com/office/excel/2006/main">
          <x14:cfRule type="expression" priority="6" stopIfTrue="1" id="{0DEBEEE2-1C33-4F33-B123-6416980178F4}">
            <xm:f>'\Users\Pleslie\Documents\NEW Project Scoring Sheets for R &amp; R\[NEW project Thresholds based on HUD 2019 In EXCEL.xlsb]CUSTOMIZE RATING CRITERIA'!#REF!="X"</xm:f>
            <x14:dxf>
              <border>
                <left/>
                <right/>
                <top/>
                <bottom style="dotted">
                  <color auto="1"/>
                </bottom>
                <vertical/>
                <horizontal/>
              </border>
            </x14:dxf>
          </x14:cfRule>
          <xm:sqref>B101:J130</xm:sqref>
        </x14:conditionalFormatting>
        <x14:conditionalFormatting xmlns:xm="http://schemas.microsoft.com/office/excel/2006/main">
          <x14:cfRule type="expression" priority="3" id="{EBB30EA8-ADD2-4F7F-9B77-C77680DD264A}">
            <xm:f>'\Users\Pleslie\Documents\NEW Project Scoring Sheets for R &amp; R\[NEW project Thresholds based on HUD 2019 In EXCEL.xlsb]CUSTOMIZE RATING CRITERIA'!#REF!&lt;&gt;"X"</xm:f>
            <x14:dxf>
              <font>
                <color theme="0"/>
              </font>
              <fill>
                <patternFill>
                  <bgColor theme="0"/>
                </patternFill>
              </fill>
              <border>
                <left/>
                <right/>
                <top/>
                <bottom/>
                <vertical/>
                <horizontal/>
              </border>
            </x14:dxf>
          </x14:cfRule>
          <xm:sqref>B60:K100</xm:sqref>
        </x14:conditionalFormatting>
        <x14:conditionalFormatting xmlns:xm="http://schemas.microsoft.com/office/excel/2006/main">
          <x14:cfRule type="expression" priority="7" id="{DE0F5AAB-0188-4E0C-A310-7541EB255632}">
            <xm:f>'\Users\Pleslie\Documents\NEW Project Scoring Sheets for R &amp; R\[NEW project Thresholds based on HUD 2019 In EXCEL.xlsb]CUSTOMIZE RATING CRITERIA'!#REF!&lt;&gt;"X"</xm:f>
            <x14:dxf>
              <font>
                <color theme="0"/>
              </font>
              <fill>
                <patternFill>
                  <bgColor theme="0"/>
                </patternFill>
              </fill>
              <border>
                <left/>
                <right/>
                <top/>
                <bottom/>
                <vertical/>
                <horizontal/>
              </border>
            </x14:dxf>
          </x14:cfRule>
          <xm:sqref>B101:K130</xm:sqref>
        </x14:conditionalFormatting>
        <x14:conditionalFormatting xmlns:xm="http://schemas.microsoft.com/office/excel/2006/main">
          <x14:cfRule type="expression" priority="1" id="{40FA10EF-E35F-494D-BE15-9C8470F2FD93}">
            <xm:f>'\Users\Pleslie\Documents\NEW Project Scoring Sheets for R &amp; R\[NEW project Thresholds based on HUD 2019 In EXCEL.xlsb]CUSTOMIZE RATING CRITERIA'!#REF!="X"</xm:f>
            <x14:dxf>
              <border>
                <left style="thin">
                  <color auto="1"/>
                </left>
                <right style="thin">
                  <color auto="1"/>
                </right>
                <top style="thin">
                  <color auto="1"/>
                </top>
                <bottom style="thin">
                  <color auto="1"/>
                </bottom>
                <vertical/>
                <horizontal/>
              </border>
            </x14:dxf>
          </x14:cfRule>
          <xm:sqref>K60:K100</xm:sqref>
        </x14:conditionalFormatting>
        <x14:conditionalFormatting xmlns:xm="http://schemas.microsoft.com/office/excel/2006/main">
          <x14:cfRule type="expression" priority="5" id="{BF877A37-8D0D-4E5E-BB6A-2372F4F12A00}">
            <xm:f>'\Users\Pleslie\Documents\NEW Project Scoring Sheets for R &amp; R\[NEW project Thresholds based on HUD 2019 In EXCEL.xlsb]CUSTOMIZE RATING CRITERIA'!#REF!="X"</xm:f>
            <x14:dxf>
              <border>
                <left style="thin">
                  <color auto="1"/>
                </left>
                <right style="thin">
                  <color auto="1"/>
                </right>
                <top style="thin">
                  <color auto="1"/>
                </top>
                <bottom style="thin">
                  <color auto="1"/>
                </bottom>
                <vertical/>
                <horizontal/>
              </border>
            </x14:dxf>
          </x14:cfRule>
          <xm:sqref>K101:K130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O91"/>
  <sheetViews>
    <sheetView tabSelected="1" zoomScale="73" zoomScaleNormal="73" workbookViewId="0">
      <selection activeCell="J76" sqref="J76"/>
    </sheetView>
  </sheetViews>
  <sheetFormatPr defaultRowHeight="15" x14ac:dyDescent="0.25"/>
  <cols>
    <col min="1" max="1" width="10.7109375" customWidth="1"/>
    <col min="7" max="7" width="9.140625" customWidth="1"/>
    <col min="8" max="8" width="11.42578125" customWidth="1"/>
    <col min="9" max="9" width="13.42578125" customWidth="1"/>
    <col min="10" max="10" width="71" bestFit="1" customWidth="1"/>
    <col min="11" max="11" width="67.28515625" bestFit="1" customWidth="1"/>
    <col min="12" max="12" width="24.42578125" customWidth="1"/>
    <col min="13" max="13" width="25.7109375" bestFit="1" customWidth="1"/>
    <col min="14" max="14" width="19.42578125" customWidth="1"/>
    <col min="15" max="15" width="44.85546875" customWidth="1"/>
  </cols>
  <sheetData>
    <row r="1" spans="1:15" ht="15.75" thickBot="1" x14ac:dyDescent="0.3">
      <c r="A1" s="453" t="s">
        <v>690</v>
      </c>
      <c r="B1" s="454"/>
      <c r="C1" s="454"/>
      <c r="D1" s="454"/>
      <c r="E1" s="454"/>
      <c r="F1" s="454"/>
      <c r="G1" s="454"/>
      <c r="H1" s="454"/>
      <c r="I1" s="455"/>
      <c r="K1" s="478" t="s">
        <v>293</v>
      </c>
      <c r="L1" s="478"/>
      <c r="M1" s="478"/>
      <c r="N1" s="478"/>
    </row>
    <row r="2" spans="1:15" x14ac:dyDescent="0.25">
      <c r="A2" s="54"/>
      <c r="B2" s="54"/>
      <c r="C2" s="54"/>
      <c r="D2" s="54"/>
      <c r="E2" s="54"/>
      <c r="F2" s="54"/>
      <c r="G2" s="54"/>
      <c r="H2" s="54"/>
      <c r="I2" s="54"/>
    </row>
    <row r="3" spans="1:15" x14ac:dyDescent="0.25">
      <c r="A3" t="s">
        <v>222</v>
      </c>
      <c r="C3" s="456"/>
      <c r="D3" s="457"/>
      <c r="E3" s="457"/>
      <c r="F3" s="457"/>
      <c r="G3" s="458"/>
      <c r="H3" s="55" t="s">
        <v>125</v>
      </c>
      <c r="J3" s="282" t="s">
        <v>342</v>
      </c>
      <c r="K3" t="s">
        <v>294</v>
      </c>
    </row>
    <row r="4" spans="1:15" x14ac:dyDescent="0.25">
      <c r="A4" t="s">
        <v>223</v>
      </c>
      <c r="C4" s="456"/>
      <c r="D4" s="457"/>
      <c r="E4" s="457"/>
      <c r="F4" s="457"/>
      <c r="G4" s="458"/>
      <c r="H4" s="56"/>
      <c r="J4" t="s">
        <v>343</v>
      </c>
    </row>
    <row r="5" spans="1:15" x14ac:dyDescent="0.25">
      <c r="A5" t="s">
        <v>126</v>
      </c>
      <c r="C5" s="456"/>
      <c r="D5" s="457"/>
      <c r="E5" s="457"/>
      <c r="F5" s="457"/>
      <c r="G5" s="458"/>
      <c r="H5" s="55" t="s">
        <v>127</v>
      </c>
      <c r="K5" s="219" t="s">
        <v>670</v>
      </c>
    </row>
    <row r="6" spans="1:15" x14ac:dyDescent="0.25">
      <c r="A6" t="s">
        <v>128</v>
      </c>
      <c r="C6" s="459"/>
      <c r="D6" s="459"/>
      <c r="E6" s="459"/>
      <c r="F6" s="459"/>
      <c r="G6" s="459"/>
      <c r="H6" s="56"/>
    </row>
    <row r="7" spans="1:15" x14ac:dyDescent="0.25">
      <c r="A7" s="280"/>
      <c r="B7" s="280"/>
      <c r="C7" s="280"/>
      <c r="D7" s="280"/>
      <c r="E7" s="280"/>
      <c r="F7" s="280"/>
      <c r="G7" s="280"/>
      <c r="H7" s="281"/>
      <c r="I7" s="280"/>
      <c r="J7" s="280"/>
    </row>
    <row r="8" spans="1:15" ht="35.25" customHeight="1" x14ac:dyDescent="0.25">
      <c r="A8" s="560" t="s">
        <v>129</v>
      </c>
      <c r="B8" s="561"/>
      <c r="C8" s="561"/>
      <c r="D8" s="561"/>
      <c r="E8" s="561"/>
      <c r="F8" s="561"/>
      <c r="G8" s="562"/>
      <c r="H8" s="295" t="s">
        <v>781</v>
      </c>
      <c r="I8" s="295" t="s">
        <v>782</v>
      </c>
      <c r="J8" s="296" t="s">
        <v>339</v>
      </c>
      <c r="K8" s="461" t="s">
        <v>783</v>
      </c>
      <c r="L8" s="462"/>
      <c r="M8" s="462"/>
      <c r="N8" s="462"/>
      <c r="O8" s="297" t="s">
        <v>784</v>
      </c>
    </row>
    <row r="9" spans="1:15" x14ac:dyDescent="0.25">
      <c r="A9" s="474"/>
      <c r="B9" s="475"/>
      <c r="C9" s="475"/>
      <c r="D9" s="475"/>
      <c r="E9" s="475"/>
      <c r="F9" s="475"/>
      <c r="G9" s="476"/>
      <c r="H9" s="474"/>
      <c r="I9" s="476"/>
      <c r="J9" s="261"/>
      <c r="K9" s="474"/>
      <c r="L9" s="475"/>
      <c r="M9" s="475"/>
      <c r="N9" s="476"/>
      <c r="O9" s="62"/>
    </row>
    <row r="10" spans="1:15" x14ac:dyDescent="0.25">
      <c r="A10" s="574" t="s">
        <v>773</v>
      </c>
      <c r="B10" s="575"/>
      <c r="C10" s="575"/>
      <c r="D10" s="575"/>
      <c r="E10" s="575"/>
      <c r="F10" s="575"/>
      <c r="G10" s="576"/>
      <c r="H10" s="285"/>
      <c r="I10" s="285"/>
      <c r="J10" s="278" t="s">
        <v>28</v>
      </c>
      <c r="K10" s="478" t="s">
        <v>292</v>
      </c>
      <c r="L10" s="478"/>
      <c r="M10" s="478"/>
      <c r="N10" s="478"/>
      <c r="O10" s="249" t="s">
        <v>780</v>
      </c>
    </row>
    <row r="11" spans="1:15" ht="30" x14ac:dyDescent="0.25">
      <c r="A11" s="505" t="s">
        <v>241</v>
      </c>
      <c r="B11" s="506"/>
      <c r="C11" s="506"/>
      <c r="D11" s="506"/>
      <c r="E11" s="506"/>
      <c r="F11" s="506"/>
      <c r="G11" s="506"/>
      <c r="H11" s="506"/>
      <c r="I11" s="506"/>
      <c r="J11" s="279" t="s">
        <v>298</v>
      </c>
      <c r="K11" s="232" t="s">
        <v>685</v>
      </c>
      <c r="L11" s="232" t="s">
        <v>686</v>
      </c>
      <c r="M11" s="232" t="s">
        <v>687</v>
      </c>
      <c r="N11" s="232" t="s">
        <v>291</v>
      </c>
      <c r="O11" s="62"/>
    </row>
    <row r="12" spans="1:15" ht="75.75" customHeight="1" x14ac:dyDescent="0.25">
      <c r="A12" s="463" t="s">
        <v>244</v>
      </c>
      <c r="B12" s="463"/>
      <c r="C12" s="463"/>
      <c r="D12" s="463"/>
      <c r="E12" s="463"/>
      <c r="F12" s="463"/>
      <c r="G12" s="463"/>
      <c r="H12" s="57">
        <v>0</v>
      </c>
      <c r="I12" s="57">
        <v>7</v>
      </c>
      <c r="J12" s="106" t="s">
        <v>745</v>
      </c>
      <c r="K12" s="233" t="s">
        <v>683</v>
      </c>
      <c r="L12" s="233" t="s">
        <v>684</v>
      </c>
      <c r="M12" s="233" t="s">
        <v>688</v>
      </c>
      <c r="N12" s="234" t="s">
        <v>689</v>
      </c>
      <c r="O12" s="62"/>
    </row>
    <row r="13" spans="1:15" ht="53.1" customHeight="1" x14ac:dyDescent="0.25">
      <c r="A13" s="463" t="s">
        <v>242</v>
      </c>
      <c r="B13" s="463"/>
      <c r="C13" s="463"/>
      <c r="D13" s="463"/>
      <c r="E13" s="463"/>
      <c r="F13" s="463"/>
      <c r="G13" s="463"/>
      <c r="H13" s="57">
        <v>0</v>
      </c>
      <c r="I13" s="57">
        <v>3</v>
      </c>
      <c r="J13" s="113" t="s">
        <v>299</v>
      </c>
      <c r="K13" s="235" t="s">
        <v>671</v>
      </c>
      <c r="L13" s="235" t="s">
        <v>671</v>
      </c>
      <c r="M13" s="235" t="s">
        <v>671</v>
      </c>
      <c r="N13" s="236" t="s">
        <v>746</v>
      </c>
      <c r="O13" s="62"/>
    </row>
    <row r="14" spans="1:15" ht="30" x14ac:dyDescent="0.25">
      <c r="A14" s="463" t="s">
        <v>243</v>
      </c>
      <c r="B14" s="463"/>
      <c r="C14" s="463"/>
      <c r="D14" s="463"/>
      <c r="E14" s="463"/>
      <c r="F14" s="463"/>
      <c r="G14" s="463"/>
      <c r="H14" s="57">
        <v>0</v>
      </c>
      <c r="I14" s="57">
        <v>2</v>
      </c>
      <c r="J14" s="113" t="s">
        <v>300</v>
      </c>
      <c r="K14" s="104"/>
      <c r="L14" s="62"/>
      <c r="M14" s="62"/>
      <c r="N14" s="62"/>
      <c r="O14" s="62"/>
    </row>
    <row r="15" spans="1:15" ht="60" x14ac:dyDescent="0.25">
      <c r="A15" s="463" t="s">
        <v>338</v>
      </c>
      <c r="B15" s="463"/>
      <c r="C15" s="463"/>
      <c r="D15" s="463"/>
      <c r="E15" s="463"/>
      <c r="F15" s="463"/>
      <c r="G15" s="463"/>
      <c r="H15" s="57">
        <v>0</v>
      </c>
      <c r="I15" s="57">
        <v>5</v>
      </c>
      <c r="J15" s="113" t="s">
        <v>747</v>
      </c>
      <c r="K15" s="479" t="s">
        <v>748</v>
      </c>
      <c r="L15" s="517"/>
      <c r="M15" s="517"/>
      <c r="N15" s="518"/>
      <c r="O15" s="62"/>
    </row>
    <row r="16" spans="1:15" ht="199.5" customHeight="1" x14ac:dyDescent="0.25">
      <c r="A16" s="466" t="s">
        <v>250</v>
      </c>
      <c r="B16" s="466"/>
      <c r="C16" s="466"/>
      <c r="D16" s="466"/>
      <c r="E16" s="466"/>
      <c r="F16" s="466"/>
      <c r="G16" s="466"/>
      <c r="H16" s="57">
        <v>0</v>
      </c>
      <c r="I16" s="57">
        <v>5</v>
      </c>
      <c r="J16" s="106" t="s">
        <v>301</v>
      </c>
      <c r="K16" s="479" t="s">
        <v>749</v>
      </c>
      <c r="L16" s="480"/>
      <c r="M16" s="480"/>
      <c r="N16" s="481"/>
      <c r="O16" s="62"/>
    </row>
    <row r="17" spans="1:15" ht="36" customHeight="1" x14ac:dyDescent="0.25">
      <c r="A17" s="466" t="s">
        <v>253</v>
      </c>
      <c r="B17" s="467"/>
      <c r="C17" s="467"/>
      <c r="D17" s="467"/>
      <c r="E17" s="467"/>
      <c r="F17" s="467"/>
      <c r="G17" s="467"/>
      <c r="H17" s="57">
        <v>0</v>
      </c>
      <c r="I17" s="57">
        <v>3</v>
      </c>
      <c r="J17" s="237" t="s">
        <v>302</v>
      </c>
      <c r="K17" s="479" t="s">
        <v>750</v>
      </c>
      <c r="L17" s="517"/>
      <c r="M17" s="517"/>
      <c r="N17" s="518"/>
      <c r="O17" s="62"/>
    </row>
    <row r="18" spans="1:15" x14ac:dyDescent="0.25">
      <c r="A18" s="471" t="s">
        <v>130</v>
      </c>
      <c r="B18" s="472"/>
      <c r="C18" s="472"/>
      <c r="D18" s="472"/>
      <c r="E18" s="472"/>
      <c r="F18" s="472"/>
      <c r="G18" s="473"/>
      <c r="H18" s="254">
        <f>SUM(H12:H17)</f>
        <v>0</v>
      </c>
      <c r="I18" s="273">
        <f>SUM(I12:I17)</f>
        <v>25</v>
      </c>
      <c r="J18" s="222"/>
      <c r="K18" s="508"/>
      <c r="L18" s="509"/>
      <c r="M18" s="509"/>
      <c r="N18" s="510"/>
      <c r="O18" s="222"/>
    </row>
    <row r="19" spans="1:15" ht="15.75" customHeight="1" x14ac:dyDescent="0.25">
      <c r="A19" s="566"/>
      <c r="B19" s="566"/>
      <c r="C19" s="566"/>
      <c r="D19" s="566"/>
      <c r="E19" s="566"/>
      <c r="F19" s="566"/>
      <c r="G19" s="566"/>
      <c r="H19" s="503"/>
      <c r="I19" s="504"/>
      <c r="J19" s="62"/>
      <c r="K19" s="474" t="s">
        <v>28</v>
      </c>
      <c r="L19" s="475"/>
      <c r="M19" s="475"/>
      <c r="N19" s="476"/>
      <c r="O19" s="62"/>
    </row>
    <row r="20" spans="1:15" ht="15.75" x14ac:dyDescent="0.25">
      <c r="A20" s="571" t="s">
        <v>772</v>
      </c>
      <c r="B20" s="572"/>
      <c r="C20" s="572"/>
      <c r="D20" s="572"/>
      <c r="E20" s="572"/>
      <c r="F20" s="572"/>
      <c r="G20" s="573"/>
      <c r="H20" s="284"/>
      <c r="I20" s="284"/>
      <c r="J20" s="263"/>
      <c r="K20" s="482" t="s">
        <v>295</v>
      </c>
      <c r="L20" s="483"/>
      <c r="M20" s="483"/>
      <c r="N20" s="484"/>
      <c r="O20" s="286" t="s">
        <v>297</v>
      </c>
    </row>
    <row r="21" spans="1:15" s="242" customFormat="1" x14ac:dyDescent="0.25">
      <c r="A21" s="507"/>
      <c r="B21" s="507"/>
      <c r="C21" s="507"/>
      <c r="D21" s="507"/>
      <c r="E21" s="507"/>
      <c r="F21" s="507"/>
      <c r="G21" s="507"/>
      <c r="H21" s="115" t="s">
        <v>692</v>
      </c>
      <c r="I21" s="115" t="s">
        <v>693</v>
      </c>
      <c r="J21" s="262" t="s">
        <v>298</v>
      </c>
      <c r="K21" s="238" t="s">
        <v>23</v>
      </c>
      <c r="L21" s="239" t="s">
        <v>3</v>
      </c>
      <c r="M21" s="239" t="s">
        <v>210</v>
      </c>
      <c r="N21" s="240" t="s">
        <v>291</v>
      </c>
      <c r="O21" s="241"/>
    </row>
    <row r="22" spans="1:15" ht="18" customHeight="1" x14ac:dyDescent="0.25">
      <c r="A22" s="466" t="s">
        <v>751</v>
      </c>
      <c r="B22" s="466"/>
      <c r="C22" s="466"/>
      <c r="D22" s="466"/>
      <c r="E22" s="466"/>
      <c r="F22" s="466"/>
      <c r="G22" s="466"/>
      <c r="H22" s="57"/>
      <c r="I22" s="63" t="s">
        <v>28</v>
      </c>
      <c r="J22" s="63" t="s">
        <v>28</v>
      </c>
      <c r="K22" s="62"/>
      <c r="L22" s="58"/>
      <c r="M22" s="58"/>
      <c r="N22" s="58"/>
      <c r="O22" s="58"/>
    </row>
    <row r="23" spans="1:15" x14ac:dyDescent="0.25">
      <c r="A23" s="466" t="s">
        <v>752</v>
      </c>
      <c r="B23" s="466"/>
      <c r="C23" s="466"/>
      <c r="D23" s="466"/>
      <c r="E23" s="466"/>
      <c r="F23" s="466"/>
      <c r="G23" s="466"/>
      <c r="H23" s="57">
        <v>0</v>
      </c>
      <c r="I23" s="57">
        <v>3</v>
      </c>
      <c r="J23" s="243" t="s">
        <v>320</v>
      </c>
      <c r="K23" s="245" t="s">
        <v>673</v>
      </c>
      <c r="L23" s="245"/>
      <c r="M23" s="245"/>
      <c r="N23" s="245"/>
      <c r="O23" s="106" t="s">
        <v>672</v>
      </c>
    </row>
    <row r="24" spans="1:15" ht="45" x14ac:dyDescent="0.25">
      <c r="A24" s="463" t="s">
        <v>753</v>
      </c>
      <c r="B24" s="463"/>
      <c r="C24" s="463"/>
      <c r="D24" s="463"/>
      <c r="E24" s="463"/>
      <c r="F24" s="463"/>
      <c r="G24" s="463"/>
      <c r="H24" s="57">
        <v>0</v>
      </c>
      <c r="I24" s="57">
        <v>3</v>
      </c>
      <c r="J24" s="243" t="s">
        <v>321</v>
      </c>
      <c r="K24" s="245" t="s">
        <v>674</v>
      </c>
      <c r="L24" s="245"/>
      <c r="M24" s="245"/>
      <c r="N24" s="245"/>
      <c r="O24" s="58"/>
    </row>
    <row r="25" spans="1:15" ht="70.5" customHeight="1" x14ac:dyDescent="0.25">
      <c r="A25" s="463" t="s">
        <v>754</v>
      </c>
      <c r="B25" s="463"/>
      <c r="C25" s="463"/>
      <c r="D25" s="463"/>
      <c r="E25" s="463"/>
      <c r="F25" s="463"/>
      <c r="G25" s="463"/>
      <c r="H25" s="57">
        <v>0</v>
      </c>
      <c r="I25" s="57">
        <v>3</v>
      </c>
      <c r="J25" s="243" t="s">
        <v>322</v>
      </c>
      <c r="K25" s="245" t="s">
        <v>296</v>
      </c>
      <c r="L25" s="245" t="s">
        <v>296</v>
      </c>
      <c r="M25" s="245" t="s">
        <v>296</v>
      </c>
      <c r="N25" s="245" t="s">
        <v>296</v>
      </c>
      <c r="O25" s="58"/>
    </row>
    <row r="26" spans="1:15" ht="72" customHeight="1" x14ac:dyDescent="0.25">
      <c r="A26" s="463" t="s">
        <v>755</v>
      </c>
      <c r="B26" s="463"/>
      <c r="C26" s="463"/>
      <c r="D26" s="463"/>
      <c r="E26" s="463"/>
      <c r="F26" s="463"/>
      <c r="G26" s="463"/>
      <c r="H26" s="57">
        <v>0</v>
      </c>
      <c r="I26" s="57">
        <v>3</v>
      </c>
      <c r="J26" s="243" t="s">
        <v>757</v>
      </c>
      <c r="K26" s="245" t="s">
        <v>680</v>
      </c>
      <c r="L26" s="246" t="s">
        <v>682</v>
      </c>
      <c r="M26" s="245" t="s">
        <v>681</v>
      </c>
      <c r="N26" s="245"/>
      <c r="O26" s="58"/>
    </row>
    <row r="27" spans="1:15" ht="91.5" customHeight="1" x14ac:dyDescent="0.25">
      <c r="A27" s="463" t="s">
        <v>131</v>
      </c>
      <c r="B27" s="463"/>
      <c r="C27" s="463"/>
      <c r="D27" s="463"/>
      <c r="E27" s="463"/>
      <c r="F27" s="463"/>
      <c r="G27" s="463"/>
      <c r="H27" s="57">
        <v>0</v>
      </c>
      <c r="I27" s="57">
        <v>3</v>
      </c>
      <c r="J27" s="243" t="s">
        <v>323</v>
      </c>
      <c r="K27" s="245" t="s">
        <v>703</v>
      </c>
      <c r="L27" s="245" t="s">
        <v>704</v>
      </c>
      <c r="M27" s="245" t="s">
        <v>705</v>
      </c>
      <c r="N27" s="245"/>
      <c r="O27" s="58"/>
    </row>
    <row r="28" spans="1:15" ht="105.75" customHeight="1" x14ac:dyDescent="0.25">
      <c r="A28" s="463" t="s">
        <v>132</v>
      </c>
      <c r="B28" s="463"/>
      <c r="C28" s="463"/>
      <c r="D28" s="463"/>
      <c r="E28" s="463"/>
      <c r="F28" s="463"/>
      <c r="G28" s="463"/>
      <c r="H28" s="57">
        <v>0</v>
      </c>
      <c r="I28" s="57">
        <v>5</v>
      </c>
      <c r="J28" s="243" t="s">
        <v>324</v>
      </c>
      <c r="K28" s="245" t="s">
        <v>701</v>
      </c>
      <c r="L28" s="245"/>
      <c r="M28" s="245"/>
      <c r="N28" s="245"/>
      <c r="O28" s="62"/>
    </row>
    <row r="29" spans="1:15" ht="89.45" customHeight="1" x14ac:dyDescent="0.25">
      <c r="A29" s="466" t="s">
        <v>303</v>
      </c>
      <c r="B29" s="466"/>
      <c r="C29" s="466"/>
      <c r="D29" s="466"/>
      <c r="E29" s="466"/>
      <c r="F29" s="466"/>
      <c r="G29" s="466"/>
      <c r="H29" s="57">
        <v>0</v>
      </c>
      <c r="I29" s="57">
        <v>3</v>
      </c>
      <c r="J29" s="243" t="s">
        <v>325</v>
      </c>
      <c r="K29" s="245" t="s">
        <v>702</v>
      </c>
      <c r="L29" s="245"/>
      <c r="M29" s="245"/>
      <c r="N29" s="245"/>
      <c r="O29" s="62"/>
    </row>
    <row r="30" spans="1:15" ht="62.45" customHeight="1" x14ac:dyDescent="0.25">
      <c r="A30" s="463" t="s">
        <v>756</v>
      </c>
      <c r="B30" s="463"/>
      <c r="C30" s="463"/>
      <c r="D30" s="463"/>
      <c r="E30" s="463"/>
      <c r="F30" s="463"/>
      <c r="G30" s="463"/>
      <c r="H30" s="57">
        <v>0</v>
      </c>
      <c r="I30" s="57">
        <v>2</v>
      </c>
      <c r="J30" s="243" t="s">
        <v>326</v>
      </c>
      <c r="K30" s="245"/>
      <c r="L30" s="245"/>
      <c r="M30" s="245"/>
      <c r="N30" s="245"/>
      <c r="O30" s="62"/>
    </row>
    <row r="31" spans="1:15" ht="15" customHeight="1" x14ac:dyDescent="0.25">
      <c r="A31" s="468" t="s">
        <v>758</v>
      </c>
      <c r="B31" s="469"/>
      <c r="C31" s="469"/>
      <c r="D31" s="469"/>
      <c r="E31" s="469"/>
      <c r="F31" s="469"/>
      <c r="G31" s="470"/>
      <c r="H31" s="264">
        <f>SUM(H22:H30)</f>
        <v>0</v>
      </c>
      <c r="I31" s="272">
        <f>SUM(I22:I30)</f>
        <v>25</v>
      </c>
      <c r="J31" s="263"/>
      <c r="K31" s="263"/>
      <c r="L31" s="263"/>
      <c r="M31" s="263"/>
      <c r="N31" s="263"/>
      <c r="O31" s="263"/>
    </row>
    <row r="32" spans="1:15" x14ac:dyDescent="0.25">
      <c r="A32" s="474"/>
      <c r="B32" s="475"/>
      <c r="C32" s="475"/>
      <c r="D32" s="475"/>
      <c r="E32" s="475"/>
      <c r="F32" s="475"/>
      <c r="G32" s="476"/>
      <c r="H32" s="503"/>
      <c r="I32" s="504"/>
      <c r="K32" s="62"/>
      <c r="L32" s="62"/>
      <c r="M32" s="62"/>
      <c r="N32" s="62"/>
      <c r="O32" s="62"/>
    </row>
    <row r="33" spans="1:15" x14ac:dyDescent="0.25">
      <c r="A33" s="514" t="s">
        <v>765</v>
      </c>
      <c r="B33" s="515"/>
      <c r="C33" s="515"/>
      <c r="D33" s="515"/>
      <c r="E33" s="515"/>
      <c r="F33" s="515"/>
      <c r="G33" s="516"/>
      <c r="H33" s="248" t="s">
        <v>692</v>
      </c>
      <c r="I33" s="248" t="s">
        <v>693</v>
      </c>
      <c r="J33" s="563"/>
      <c r="K33" s="564"/>
      <c r="L33" s="564"/>
      <c r="M33" s="564"/>
      <c r="N33" s="565"/>
      <c r="O33" s="271" t="s">
        <v>780</v>
      </c>
    </row>
    <row r="34" spans="1:15" ht="83.25" customHeight="1" x14ac:dyDescent="0.25">
      <c r="A34" s="463" t="s">
        <v>145</v>
      </c>
      <c r="B34" s="463"/>
      <c r="C34" s="463"/>
      <c r="D34" s="463"/>
      <c r="E34" s="463"/>
      <c r="F34" s="463"/>
      <c r="G34" s="463"/>
      <c r="H34" s="57">
        <v>0</v>
      </c>
      <c r="I34" s="57">
        <v>2</v>
      </c>
      <c r="J34" s="255" t="s">
        <v>677</v>
      </c>
      <c r="K34" s="57" t="s">
        <v>675</v>
      </c>
      <c r="L34" s="247"/>
      <c r="M34" s="247"/>
      <c r="N34" s="62"/>
      <c r="O34" s="62"/>
    </row>
    <row r="35" spans="1:15" ht="45" x14ac:dyDescent="0.25">
      <c r="A35" s="463" t="s">
        <v>245</v>
      </c>
      <c r="B35" s="463"/>
      <c r="C35" s="463"/>
      <c r="D35" s="463"/>
      <c r="E35" s="463"/>
      <c r="F35" s="463"/>
      <c r="G35" s="463"/>
      <c r="H35" s="57">
        <v>0</v>
      </c>
      <c r="I35" s="57">
        <v>6</v>
      </c>
      <c r="J35" s="256" t="s">
        <v>327</v>
      </c>
      <c r="K35" s="113" t="s">
        <v>763</v>
      </c>
      <c r="L35" s="62"/>
      <c r="M35" s="62"/>
      <c r="N35" s="62"/>
      <c r="O35" s="62"/>
    </row>
    <row r="36" spans="1:15" x14ac:dyDescent="0.25">
      <c r="A36" s="495" t="s">
        <v>133</v>
      </c>
      <c r="B36" s="495"/>
      <c r="C36" s="495"/>
      <c r="D36" s="495"/>
      <c r="E36" s="495"/>
      <c r="F36" s="495"/>
      <c r="G36" s="495"/>
      <c r="H36" s="253">
        <f>SUM(H34:H35)</f>
        <v>0</v>
      </c>
      <c r="I36" s="271">
        <f>SUM(I34:I35)</f>
        <v>8</v>
      </c>
      <c r="J36" s="563"/>
      <c r="K36" s="564"/>
      <c r="L36" s="564"/>
      <c r="M36" s="564"/>
      <c r="N36" s="565"/>
      <c r="O36" s="223"/>
    </row>
    <row r="37" spans="1:15" x14ac:dyDescent="0.25">
      <c r="A37" s="474"/>
      <c r="B37" s="475"/>
      <c r="C37" s="475"/>
      <c r="D37" s="475"/>
      <c r="E37" s="475"/>
      <c r="F37" s="475"/>
      <c r="G37" s="476"/>
      <c r="H37" s="503"/>
      <c r="I37" s="504"/>
      <c r="K37" s="62"/>
      <c r="L37" s="62"/>
      <c r="M37" s="62"/>
      <c r="N37" s="62"/>
      <c r="O37" s="62"/>
    </row>
    <row r="38" spans="1:15" x14ac:dyDescent="0.25">
      <c r="A38" s="511" t="s">
        <v>764</v>
      </c>
      <c r="B38" s="512"/>
      <c r="C38" s="512"/>
      <c r="D38" s="512"/>
      <c r="E38" s="512"/>
      <c r="F38" s="512"/>
      <c r="G38" s="513"/>
      <c r="H38" s="115" t="s">
        <v>692</v>
      </c>
      <c r="I38" s="115" t="s">
        <v>693</v>
      </c>
      <c r="J38" s="257" t="s">
        <v>691</v>
      </c>
      <c r="K38" s="250"/>
      <c r="L38" s="250"/>
      <c r="M38" s="250"/>
      <c r="N38" s="250"/>
      <c r="O38" s="293" t="s">
        <v>780</v>
      </c>
    </row>
    <row r="39" spans="1:15" ht="30" x14ac:dyDescent="0.25">
      <c r="A39" s="463" t="s">
        <v>759</v>
      </c>
      <c r="B39" s="463"/>
      <c r="C39" s="463"/>
      <c r="D39" s="463"/>
      <c r="E39" s="463"/>
      <c r="F39" s="463"/>
      <c r="G39" s="463"/>
      <c r="H39" s="57">
        <v>0</v>
      </c>
      <c r="I39" s="57">
        <v>12</v>
      </c>
      <c r="J39" s="256" t="s">
        <v>328</v>
      </c>
      <c r="K39" s="251" t="s">
        <v>668</v>
      </c>
      <c r="L39" s="62"/>
      <c r="M39" s="62"/>
      <c r="N39" s="62"/>
      <c r="O39" s="62"/>
    </row>
    <row r="40" spans="1:15" x14ac:dyDescent="0.25">
      <c r="A40" s="500" t="s">
        <v>762</v>
      </c>
      <c r="B40" s="500"/>
      <c r="C40" s="500"/>
      <c r="D40" s="500"/>
      <c r="E40" s="500"/>
      <c r="F40" s="500"/>
      <c r="G40" s="500"/>
      <c r="H40" s="117"/>
      <c r="I40" s="105"/>
      <c r="J40" s="256" t="s">
        <v>337</v>
      </c>
      <c r="K40" s="58"/>
      <c r="L40" s="62"/>
      <c r="M40" s="62"/>
      <c r="N40" s="62"/>
      <c r="O40" s="62"/>
    </row>
    <row r="41" spans="1:15" x14ac:dyDescent="0.25">
      <c r="A41" s="463" t="s">
        <v>760</v>
      </c>
      <c r="B41" s="463"/>
      <c r="C41" s="463"/>
      <c r="D41" s="463"/>
      <c r="E41" s="463"/>
      <c r="F41" s="463"/>
      <c r="G41" s="463"/>
      <c r="H41" s="57">
        <v>0</v>
      </c>
      <c r="I41" s="57">
        <v>3</v>
      </c>
      <c r="J41" s="258" t="s">
        <v>329</v>
      </c>
      <c r="K41" s="58"/>
      <c r="L41" s="62"/>
      <c r="M41" s="62"/>
      <c r="N41" s="62"/>
      <c r="O41" s="62"/>
    </row>
    <row r="42" spans="1:15" x14ac:dyDescent="0.25">
      <c r="A42" s="463" t="s">
        <v>761</v>
      </c>
      <c r="B42" s="463"/>
      <c r="C42" s="463"/>
      <c r="D42" s="463"/>
      <c r="E42" s="463"/>
      <c r="F42" s="463"/>
      <c r="G42" s="463"/>
      <c r="H42" s="57">
        <v>0</v>
      </c>
      <c r="I42" s="57">
        <v>3</v>
      </c>
      <c r="J42" s="258" t="s">
        <v>329</v>
      </c>
      <c r="K42" s="58"/>
      <c r="L42" s="62"/>
      <c r="M42" s="62"/>
      <c r="N42" s="62"/>
      <c r="O42" s="62"/>
    </row>
    <row r="43" spans="1:15" s="49" customFormat="1" ht="60" x14ac:dyDescent="0.25">
      <c r="A43" s="488" t="s">
        <v>813</v>
      </c>
      <c r="B43" s="488"/>
      <c r="C43" s="488"/>
      <c r="D43" s="488"/>
      <c r="E43" s="488"/>
      <c r="F43" s="488"/>
      <c r="G43" s="488"/>
      <c r="H43" s="57">
        <v>0</v>
      </c>
      <c r="I43" s="57">
        <v>1</v>
      </c>
      <c r="J43" s="259" t="s">
        <v>330</v>
      </c>
      <c r="K43" s="251" t="s">
        <v>668</v>
      </c>
      <c r="L43" s="105"/>
      <c r="M43" s="105"/>
      <c r="N43" s="105"/>
      <c r="O43" s="105"/>
    </row>
    <row r="44" spans="1:15" s="49" customFormat="1" x14ac:dyDescent="0.25">
      <c r="A44" s="252" t="s">
        <v>814</v>
      </c>
      <c r="B44" s="252"/>
      <c r="C44" s="252"/>
      <c r="D44" s="252"/>
      <c r="E44" s="252"/>
      <c r="F44" s="252"/>
      <c r="G44" s="252"/>
      <c r="H44" s="57">
        <v>0</v>
      </c>
      <c r="I44" s="57">
        <v>1</v>
      </c>
      <c r="J44" s="260"/>
      <c r="K44" s="105"/>
      <c r="L44" s="105"/>
      <c r="M44" s="105"/>
      <c r="N44" s="105"/>
      <c r="O44" s="105"/>
    </row>
    <row r="45" spans="1:15" ht="15" customHeight="1" x14ac:dyDescent="0.25">
      <c r="A45" s="492" t="s">
        <v>124</v>
      </c>
      <c r="B45" s="493"/>
      <c r="C45" s="493"/>
      <c r="D45" s="493"/>
      <c r="E45" s="493"/>
      <c r="F45" s="493"/>
      <c r="G45" s="494"/>
      <c r="H45" s="253">
        <f>SUM(H39:H43)</f>
        <v>0</v>
      </c>
      <c r="I45" s="271">
        <f>SUM(I39:I44)</f>
        <v>20</v>
      </c>
      <c r="J45" s="563"/>
      <c r="K45" s="564"/>
      <c r="L45" s="564"/>
      <c r="M45" s="564"/>
      <c r="N45" s="565"/>
      <c r="O45" s="223"/>
    </row>
    <row r="46" spans="1:15" x14ac:dyDescent="0.25">
      <c r="A46" s="474"/>
      <c r="B46" s="475"/>
      <c r="C46" s="475"/>
      <c r="D46" s="475"/>
      <c r="E46" s="475"/>
      <c r="F46" s="475"/>
      <c r="G46" s="476"/>
      <c r="H46" s="503"/>
      <c r="I46" s="504"/>
      <c r="J46" s="261"/>
      <c r="K46" s="62"/>
      <c r="L46" s="62"/>
      <c r="M46" s="62"/>
      <c r="N46" s="62"/>
      <c r="O46" s="62"/>
    </row>
    <row r="47" spans="1:15" x14ac:dyDescent="0.25">
      <c r="A47" s="568" t="s">
        <v>771</v>
      </c>
      <c r="B47" s="569"/>
      <c r="C47" s="569"/>
      <c r="D47" s="569"/>
      <c r="E47" s="569"/>
      <c r="F47" s="569"/>
      <c r="G47" s="570"/>
      <c r="H47" s="270" t="s">
        <v>692</v>
      </c>
      <c r="I47" s="270" t="s">
        <v>693</v>
      </c>
      <c r="J47" s="577"/>
      <c r="K47" s="578"/>
      <c r="L47" s="578"/>
      <c r="M47" s="578"/>
      <c r="N47" s="579"/>
      <c r="O47" s="294" t="s">
        <v>780</v>
      </c>
    </row>
    <row r="48" spans="1:15" ht="45" x14ac:dyDescent="0.25">
      <c r="A48" s="463" t="s">
        <v>221</v>
      </c>
      <c r="B48" s="463"/>
      <c r="C48" s="463"/>
      <c r="D48" s="463"/>
      <c r="E48" s="463"/>
      <c r="F48" s="463"/>
      <c r="G48" s="463"/>
      <c r="H48" s="57">
        <v>0</v>
      </c>
      <c r="I48" s="57">
        <v>5</v>
      </c>
      <c r="J48" s="266" t="s">
        <v>669</v>
      </c>
      <c r="K48" s="267" t="s">
        <v>707</v>
      </c>
      <c r="L48" s="267" t="s">
        <v>706</v>
      </c>
      <c r="M48" s="267" t="s">
        <v>708</v>
      </c>
      <c r="N48" s="62"/>
      <c r="O48" s="62"/>
    </row>
    <row r="49" spans="1:15" ht="45" x14ac:dyDescent="0.25">
      <c r="A49" s="463" t="s">
        <v>334</v>
      </c>
      <c r="B49" s="463"/>
      <c r="C49" s="463"/>
      <c r="D49" s="463"/>
      <c r="E49" s="463"/>
      <c r="F49" s="463"/>
      <c r="G49" s="463"/>
      <c r="H49" s="57">
        <v>0</v>
      </c>
      <c r="I49" s="57">
        <v>4</v>
      </c>
      <c r="J49" s="266" t="s">
        <v>712</v>
      </c>
      <c r="K49" s="267" t="s">
        <v>714</v>
      </c>
      <c r="L49" s="267" t="s">
        <v>713</v>
      </c>
      <c r="M49" s="267" t="s">
        <v>713</v>
      </c>
      <c r="N49" s="62"/>
      <c r="O49" s="62"/>
    </row>
    <row r="50" spans="1:15" ht="93.75" customHeight="1" x14ac:dyDescent="0.25">
      <c r="A50" s="463" t="s">
        <v>251</v>
      </c>
      <c r="B50" s="463"/>
      <c r="C50" s="463"/>
      <c r="D50" s="463"/>
      <c r="E50" s="463"/>
      <c r="F50" s="463"/>
      <c r="G50" s="463"/>
      <c r="H50" s="57">
        <v>0</v>
      </c>
      <c r="I50" s="57">
        <v>3</v>
      </c>
      <c r="J50" s="266" t="s">
        <v>695</v>
      </c>
      <c r="K50" s="267" t="s">
        <v>709</v>
      </c>
      <c r="L50" s="267" t="s">
        <v>710</v>
      </c>
      <c r="M50" s="267" t="s">
        <v>711</v>
      </c>
      <c r="N50" s="62"/>
      <c r="O50" s="62"/>
    </row>
    <row r="51" spans="1:15" ht="50.45" customHeight="1" x14ac:dyDescent="0.25">
      <c r="A51" s="463" t="s">
        <v>331</v>
      </c>
      <c r="B51" s="463"/>
      <c r="C51" s="463"/>
      <c r="D51" s="463"/>
      <c r="E51" s="463"/>
      <c r="F51" s="463"/>
      <c r="G51" s="463"/>
      <c r="H51" s="57">
        <v>0</v>
      </c>
      <c r="I51" s="57">
        <v>3</v>
      </c>
      <c r="J51" s="266" t="s">
        <v>332</v>
      </c>
      <c r="K51" s="218"/>
      <c r="L51" s="244"/>
      <c r="M51" s="244"/>
      <c r="N51" s="62"/>
      <c r="O51" s="62"/>
    </row>
    <row r="52" spans="1:15" x14ac:dyDescent="0.25">
      <c r="A52" s="497" t="s">
        <v>134</v>
      </c>
      <c r="B52" s="497"/>
      <c r="C52" s="497"/>
      <c r="D52" s="497"/>
      <c r="E52" s="497"/>
      <c r="F52" s="497"/>
      <c r="G52" s="497"/>
      <c r="H52" s="119">
        <f>SUM(H48:H49)</f>
        <v>0</v>
      </c>
      <c r="I52" s="270">
        <f>SUM(I48:I51)</f>
        <v>15</v>
      </c>
      <c r="J52" s="580"/>
      <c r="K52" s="581"/>
      <c r="L52" s="581"/>
      <c r="M52" s="581"/>
      <c r="N52" s="582"/>
      <c r="O52" s="265"/>
    </row>
    <row r="53" spans="1:15" x14ac:dyDescent="0.25">
      <c r="A53" s="566"/>
      <c r="B53" s="566"/>
      <c r="C53" s="566"/>
      <c r="D53" s="566"/>
      <c r="E53" s="566"/>
      <c r="F53" s="566"/>
      <c r="G53" s="566"/>
      <c r="H53" s="503"/>
      <c r="I53" s="504"/>
      <c r="J53" s="62"/>
      <c r="K53" s="62"/>
      <c r="L53" s="62"/>
      <c r="M53" s="62"/>
      <c r="N53" s="62"/>
      <c r="O53" s="62"/>
    </row>
    <row r="54" spans="1:15" x14ac:dyDescent="0.25">
      <c r="A54" s="498" t="s">
        <v>767</v>
      </c>
      <c r="B54" s="499"/>
      <c r="C54" s="499"/>
      <c r="D54" s="499"/>
      <c r="E54" s="499"/>
      <c r="F54" s="499"/>
      <c r="G54" s="499"/>
      <c r="H54" s="499"/>
      <c r="I54" s="499"/>
      <c r="J54" s="545"/>
      <c r="K54" s="546"/>
      <c r="L54" s="546"/>
      <c r="M54" s="546"/>
      <c r="N54" s="547"/>
      <c r="O54" s="292" t="s">
        <v>780</v>
      </c>
    </row>
    <row r="55" spans="1:15" s="35" customFormat="1" ht="67.5" customHeight="1" x14ac:dyDescent="0.25">
      <c r="A55" s="464" t="s">
        <v>117</v>
      </c>
      <c r="B55" s="464"/>
      <c r="C55" s="464"/>
      <c r="D55" s="464"/>
      <c r="E55" s="464"/>
      <c r="F55" s="464"/>
      <c r="G55" s="464"/>
      <c r="H55" s="57">
        <v>0</v>
      </c>
      <c r="I55" s="109">
        <v>5</v>
      </c>
      <c r="J55" s="108" t="s">
        <v>678</v>
      </c>
      <c r="K55" s="108" t="s">
        <v>715</v>
      </c>
      <c r="L55" s="108" t="s">
        <v>715</v>
      </c>
      <c r="M55" s="108" t="s">
        <v>715</v>
      </c>
      <c r="N55" s="108"/>
      <c r="O55" s="63"/>
    </row>
    <row r="56" spans="1:15" s="35" customFormat="1" ht="78" customHeight="1" x14ac:dyDescent="0.25">
      <c r="A56" s="554" t="s">
        <v>158</v>
      </c>
      <c r="B56" s="555"/>
      <c r="C56" s="555"/>
      <c r="D56" s="555"/>
      <c r="E56" s="555"/>
      <c r="F56" s="555"/>
      <c r="G56" s="556"/>
      <c r="H56" s="57">
        <v>0</v>
      </c>
      <c r="I56" s="109">
        <v>5</v>
      </c>
      <c r="J56" s="108" t="s">
        <v>679</v>
      </c>
      <c r="K56" s="108" t="s">
        <v>716</v>
      </c>
      <c r="L56" s="108" t="s">
        <v>716</v>
      </c>
      <c r="M56" s="108" t="s">
        <v>716</v>
      </c>
      <c r="N56" s="63"/>
      <c r="O56" s="63"/>
    </row>
    <row r="57" spans="1:15" ht="33.950000000000003" customHeight="1" x14ac:dyDescent="0.25">
      <c r="A57" s="465" t="s">
        <v>159</v>
      </c>
      <c r="B57" s="465"/>
      <c r="C57" s="465"/>
      <c r="D57" s="465"/>
      <c r="E57" s="465"/>
      <c r="F57" s="465"/>
      <c r="G57" s="465"/>
      <c r="H57" s="58">
        <v>0</v>
      </c>
      <c r="I57" s="110">
        <v>3</v>
      </c>
      <c r="J57" s="62" t="s">
        <v>333</v>
      </c>
      <c r="K57" s="62" t="s">
        <v>717</v>
      </c>
      <c r="L57" s="62" t="s">
        <v>717</v>
      </c>
      <c r="M57" s="62" t="s">
        <v>717</v>
      </c>
      <c r="N57" s="62"/>
      <c r="O57" s="62"/>
    </row>
    <row r="58" spans="1:15" ht="53.45" customHeight="1" x14ac:dyDescent="0.25">
      <c r="A58" s="465" t="s">
        <v>252</v>
      </c>
      <c r="B58" s="465"/>
      <c r="C58" s="465"/>
      <c r="D58" s="465"/>
      <c r="E58" s="465"/>
      <c r="F58" s="465"/>
      <c r="G58" s="465"/>
      <c r="H58" s="58">
        <v>0</v>
      </c>
      <c r="I58" s="110">
        <v>2</v>
      </c>
      <c r="J58" s="107" t="s">
        <v>694</v>
      </c>
      <c r="K58" s="62" t="s">
        <v>718</v>
      </c>
      <c r="L58" s="107" t="s">
        <v>718</v>
      </c>
      <c r="M58" s="107" t="s">
        <v>718</v>
      </c>
      <c r="N58" s="62"/>
      <c r="O58" s="62"/>
    </row>
    <row r="59" spans="1:15" s="35" customFormat="1" ht="43.5" customHeight="1" x14ac:dyDescent="0.25">
      <c r="A59" s="464" t="s">
        <v>336</v>
      </c>
      <c r="B59" s="464"/>
      <c r="C59" s="464"/>
      <c r="D59" s="464"/>
      <c r="E59" s="464"/>
      <c r="F59" s="464"/>
      <c r="G59" s="464"/>
      <c r="H59" s="57">
        <v>0</v>
      </c>
      <c r="I59" s="109">
        <v>5</v>
      </c>
      <c r="J59" s="108" t="s">
        <v>335</v>
      </c>
      <c r="K59" s="108" t="s">
        <v>719</v>
      </c>
      <c r="L59" s="108" t="s">
        <v>719</v>
      </c>
      <c r="M59" s="108" t="s">
        <v>719</v>
      </c>
      <c r="N59" s="63"/>
      <c r="O59" s="63"/>
    </row>
    <row r="60" spans="1:15" ht="31.5" customHeight="1" x14ac:dyDescent="0.25">
      <c r="A60" s="557" t="s">
        <v>768</v>
      </c>
      <c r="B60" s="465"/>
      <c r="C60" s="465"/>
      <c r="D60" s="465"/>
      <c r="E60" s="465"/>
      <c r="F60" s="465"/>
      <c r="G60" s="465"/>
      <c r="H60" s="58">
        <v>0</v>
      </c>
      <c r="I60" s="110">
        <v>5</v>
      </c>
      <c r="J60" s="62"/>
      <c r="K60" s="62"/>
      <c r="L60" s="62"/>
      <c r="M60" s="62"/>
      <c r="N60" s="62"/>
      <c r="O60" s="62"/>
    </row>
    <row r="61" spans="1:15" ht="45" x14ac:dyDescent="0.25">
      <c r="A61" s="465" t="s">
        <v>720</v>
      </c>
      <c r="B61" s="465"/>
      <c r="C61" s="465"/>
      <c r="D61" s="465"/>
      <c r="E61" s="465"/>
      <c r="F61" s="465"/>
      <c r="G61" s="465"/>
      <c r="H61" s="58">
        <v>0</v>
      </c>
      <c r="I61" s="110">
        <v>2</v>
      </c>
      <c r="J61" s="107" t="s">
        <v>722</v>
      </c>
      <c r="K61" s="107" t="s">
        <v>721</v>
      </c>
      <c r="L61" s="107" t="s">
        <v>721</v>
      </c>
      <c r="M61" s="107" t="s">
        <v>721</v>
      </c>
      <c r="N61" s="62"/>
      <c r="O61" s="62"/>
    </row>
    <row r="62" spans="1:15" ht="18.75" customHeight="1" x14ac:dyDescent="0.25">
      <c r="A62" s="538" t="s">
        <v>766</v>
      </c>
      <c r="B62" s="538"/>
      <c r="C62" s="538"/>
      <c r="D62" s="538"/>
      <c r="E62" s="538"/>
      <c r="F62" s="538"/>
      <c r="G62" s="538"/>
      <c r="H62" s="268">
        <v>0</v>
      </c>
      <c r="I62" s="292">
        <v>27</v>
      </c>
      <c r="J62" s="545"/>
      <c r="K62" s="546"/>
      <c r="L62" s="546"/>
      <c r="M62" s="546"/>
      <c r="N62" s="547"/>
      <c r="O62" s="221"/>
    </row>
    <row r="63" spans="1:15" x14ac:dyDescent="0.25">
      <c r="A63" s="540"/>
      <c r="B63" s="541"/>
      <c r="C63" s="541"/>
      <c r="D63" s="541"/>
      <c r="E63" s="541"/>
      <c r="F63" s="541"/>
      <c r="G63" s="542"/>
      <c r="H63" s="558"/>
      <c r="I63" s="559"/>
      <c r="J63" s="62"/>
      <c r="K63" s="62"/>
      <c r="L63" s="62"/>
      <c r="M63" s="62"/>
      <c r="N63" s="62"/>
      <c r="O63" s="62"/>
    </row>
    <row r="64" spans="1:15" ht="18.75" x14ac:dyDescent="0.3">
      <c r="A64" s="539" t="s">
        <v>136</v>
      </c>
      <c r="B64" s="539"/>
      <c r="C64" s="539"/>
      <c r="D64" s="539"/>
      <c r="E64" s="539"/>
      <c r="F64" s="539"/>
      <c r="G64" s="539"/>
      <c r="H64" s="269">
        <f>H62+H52+H45+H36+H31+H18</f>
        <v>0</v>
      </c>
      <c r="I64" s="269">
        <f>I62+I52+I45+I36+I31+I18</f>
        <v>120</v>
      </c>
      <c r="J64" s="551"/>
      <c r="K64" s="552"/>
      <c r="L64" s="552"/>
      <c r="M64" s="552"/>
      <c r="N64" s="553"/>
      <c r="O64" s="114"/>
    </row>
    <row r="65" spans="1:15" x14ac:dyDescent="0.25">
      <c r="A65" s="540"/>
      <c r="B65" s="541"/>
      <c r="C65" s="541"/>
      <c r="D65" s="541"/>
      <c r="E65" s="541"/>
      <c r="F65" s="541"/>
      <c r="G65" s="542"/>
      <c r="H65" s="558"/>
      <c r="I65" s="559"/>
      <c r="J65" s="62"/>
      <c r="K65" s="62"/>
      <c r="L65" s="62"/>
      <c r="M65" s="62"/>
      <c r="N65" s="62"/>
      <c r="O65" s="62"/>
    </row>
    <row r="66" spans="1:15" x14ac:dyDescent="0.25">
      <c r="A66" s="567" t="s">
        <v>770</v>
      </c>
      <c r="B66" s="567"/>
      <c r="C66" s="567"/>
      <c r="D66" s="567"/>
      <c r="E66" s="567"/>
      <c r="F66" s="567"/>
      <c r="G66" s="567"/>
      <c r="H66" s="501" t="s">
        <v>774</v>
      </c>
      <c r="I66" s="502"/>
      <c r="J66" s="548"/>
      <c r="K66" s="549"/>
      <c r="L66" s="549"/>
      <c r="M66" s="549"/>
      <c r="N66" s="550"/>
      <c r="O66" s="431"/>
    </row>
    <row r="67" spans="1:15" ht="30" x14ac:dyDescent="0.25">
      <c r="A67" s="463" t="s">
        <v>135</v>
      </c>
      <c r="B67" s="463"/>
      <c r="C67" s="463"/>
      <c r="D67" s="463"/>
      <c r="E67" s="463"/>
      <c r="F67" s="463"/>
      <c r="G67" s="463"/>
      <c r="H67" s="503"/>
      <c r="I67" s="504"/>
      <c r="J67" s="107" t="s">
        <v>819</v>
      </c>
      <c r="K67" s="62"/>
      <c r="L67" s="62"/>
      <c r="M67" s="62"/>
      <c r="N67" s="62"/>
      <c r="O67" s="62"/>
    </row>
    <row r="68" spans="1:15" ht="24" customHeight="1" x14ac:dyDescent="0.25">
      <c r="A68" s="463" t="s">
        <v>821</v>
      </c>
      <c r="B68" s="463"/>
      <c r="C68" s="463"/>
      <c r="D68" s="463"/>
      <c r="E68" s="463"/>
      <c r="F68" s="463"/>
      <c r="G68" s="463"/>
      <c r="H68" s="503"/>
      <c r="I68" s="504"/>
      <c r="J68" s="62"/>
      <c r="K68" s="62"/>
      <c r="L68" s="62"/>
      <c r="M68" s="62"/>
      <c r="N68" s="62"/>
      <c r="O68" s="62"/>
    </row>
    <row r="69" spans="1:15" ht="15" customHeight="1" x14ac:dyDescent="0.25">
      <c r="A69" s="485" t="s">
        <v>823</v>
      </c>
      <c r="B69" s="486"/>
      <c r="C69" s="486"/>
      <c r="D69" s="486"/>
      <c r="E69" s="486"/>
      <c r="F69" s="486"/>
      <c r="G69" s="487"/>
      <c r="H69" s="485"/>
      <c r="I69" s="486"/>
      <c r="J69" s="62"/>
      <c r="K69" s="62"/>
      <c r="L69" s="62"/>
      <c r="M69" s="62"/>
      <c r="N69" s="62"/>
      <c r="O69" s="62"/>
    </row>
    <row r="70" spans="1:15" s="428" customFormat="1" ht="15" customHeight="1" x14ac:dyDescent="0.25">
      <c r="A70" s="520"/>
      <c r="B70" s="521"/>
      <c r="C70" s="521"/>
      <c r="D70" s="521"/>
      <c r="E70" s="521"/>
      <c r="F70" s="521"/>
      <c r="G70" s="521"/>
      <c r="H70" s="521"/>
      <c r="I70" s="521"/>
      <c r="J70" s="521"/>
      <c r="K70" s="521"/>
      <c r="L70" s="521"/>
      <c r="M70" s="521"/>
      <c r="N70" s="521"/>
      <c r="O70" s="522"/>
    </row>
    <row r="71" spans="1:15" ht="15" customHeight="1" x14ac:dyDescent="0.25">
      <c r="A71" s="519" t="s">
        <v>340</v>
      </c>
      <c r="B71" s="519"/>
      <c r="C71" s="519"/>
      <c r="D71" s="519"/>
      <c r="E71" s="519"/>
      <c r="F71" s="519"/>
      <c r="G71" s="519"/>
      <c r="H71" s="519"/>
      <c r="I71" s="519"/>
      <c r="J71" s="431"/>
      <c r="K71" s="62"/>
      <c r="L71" s="62"/>
      <c r="M71" s="62"/>
      <c r="N71" s="62"/>
      <c r="O71" s="62"/>
    </row>
    <row r="72" spans="1:15" s="432" customFormat="1" ht="15" customHeight="1" x14ac:dyDescent="0.25">
      <c r="A72" s="489"/>
      <c r="B72" s="489"/>
      <c r="C72" s="489"/>
      <c r="D72" s="489"/>
      <c r="E72" s="489"/>
      <c r="F72" s="489"/>
      <c r="G72" s="489"/>
      <c r="H72" s="501" t="s">
        <v>824</v>
      </c>
      <c r="I72" s="502"/>
      <c r="J72" s="431"/>
      <c r="K72" s="430"/>
      <c r="L72" s="430"/>
      <c r="M72" s="430"/>
      <c r="N72" s="430"/>
      <c r="O72" s="430"/>
    </row>
    <row r="73" spans="1:15" ht="30" x14ac:dyDescent="0.25">
      <c r="A73" s="488" t="s">
        <v>820</v>
      </c>
      <c r="B73" s="488"/>
      <c r="C73" s="488"/>
      <c r="D73" s="488"/>
      <c r="E73" s="488"/>
      <c r="F73" s="488"/>
      <c r="G73" s="488"/>
      <c r="H73" s="523"/>
      <c r="I73" s="523"/>
      <c r="J73" s="243" t="s">
        <v>341</v>
      </c>
      <c r="K73" s="427" t="s">
        <v>815</v>
      </c>
      <c r="L73" s="62"/>
      <c r="M73" s="62"/>
      <c r="N73" s="62"/>
      <c r="O73" s="62"/>
    </row>
    <row r="74" spans="1:15" x14ac:dyDescent="0.25">
      <c r="A74" s="488" t="s">
        <v>816</v>
      </c>
      <c r="B74" s="488"/>
      <c r="C74" s="488"/>
      <c r="D74" s="488"/>
      <c r="E74" s="488"/>
      <c r="F74" s="488"/>
      <c r="G74" s="488"/>
      <c r="H74" s="503"/>
      <c r="I74" s="504"/>
      <c r="J74" s="62"/>
      <c r="K74" s="62"/>
      <c r="L74" s="62"/>
      <c r="M74" s="62"/>
      <c r="N74" s="62"/>
      <c r="O74" s="62"/>
    </row>
    <row r="75" spans="1:15" s="428" customFormat="1" x14ac:dyDescent="0.25">
      <c r="A75" s="488" t="s">
        <v>817</v>
      </c>
      <c r="B75" s="488"/>
      <c r="C75" s="488"/>
      <c r="D75" s="488"/>
      <c r="E75" s="488"/>
      <c r="F75" s="488"/>
      <c r="G75" s="488"/>
      <c r="H75" s="503"/>
      <c r="I75" s="504"/>
      <c r="J75" s="429" t="s">
        <v>818</v>
      </c>
      <c r="K75" s="429"/>
      <c r="L75" s="429"/>
      <c r="M75" s="429"/>
      <c r="N75" s="429"/>
      <c r="O75" s="429"/>
    </row>
    <row r="76" spans="1:15" x14ac:dyDescent="0.25">
      <c r="A76" s="460" t="s">
        <v>822</v>
      </c>
      <c r="B76" s="460"/>
      <c r="C76" s="460"/>
      <c r="D76" s="460"/>
      <c r="E76" s="460"/>
      <c r="F76" s="460"/>
      <c r="G76" s="460"/>
      <c r="H76" s="543"/>
      <c r="I76" s="544"/>
      <c r="J76" s="433" t="s">
        <v>825</v>
      </c>
      <c r="K76" s="62"/>
      <c r="L76" s="62"/>
      <c r="M76" s="62"/>
      <c r="N76" s="62"/>
      <c r="O76" s="62"/>
    </row>
    <row r="77" spans="1:15" s="49" customFormat="1" x14ac:dyDescent="0.25">
      <c r="A77" s="220"/>
      <c r="B77" s="220"/>
      <c r="C77" s="220"/>
      <c r="D77" s="220"/>
      <c r="E77" s="220"/>
      <c r="F77" s="525"/>
      <c r="G77" s="526"/>
      <c r="H77" s="105"/>
      <c r="I77" s="105"/>
      <c r="J77" s="105"/>
      <c r="K77" s="105"/>
      <c r="L77" s="105"/>
      <c r="M77" s="105"/>
      <c r="N77" s="105"/>
      <c r="O77" s="105"/>
    </row>
    <row r="78" spans="1:15" s="49" customFormat="1" ht="18.75" x14ac:dyDescent="0.3">
      <c r="A78" s="530" t="s">
        <v>676</v>
      </c>
      <c r="B78" s="531"/>
      <c r="C78" s="531"/>
      <c r="D78" s="531"/>
      <c r="E78" s="531"/>
      <c r="F78" s="531"/>
      <c r="G78" s="531"/>
      <c r="H78" s="531"/>
      <c r="I78" s="532"/>
      <c r="J78" s="105"/>
      <c r="K78" s="105"/>
      <c r="L78" s="105"/>
      <c r="M78" s="105"/>
      <c r="N78" s="105"/>
      <c r="O78" s="105"/>
    </row>
    <row r="79" spans="1:15" s="35" customFormat="1" ht="30" x14ac:dyDescent="0.25">
      <c r="A79" s="533" t="s">
        <v>143</v>
      </c>
      <c r="B79" s="534"/>
      <c r="C79" s="534"/>
      <c r="D79" s="534"/>
      <c r="E79" s="534"/>
      <c r="F79" s="534"/>
      <c r="G79" s="535"/>
      <c r="H79" s="275" t="s">
        <v>160</v>
      </c>
      <c r="I79" s="275" t="s">
        <v>148</v>
      </c>
      <c r="J79" s="63"/>
      <c r="K79" s="63"/>
      <c r="L79" s="63"/>
      <c r="M79" s="63"/>
      <c r="N79" s="63"/>
      <c r="O79" s="63"/>
    </row>
    <row r="80" spans="1:15" x14ac:dyDescent="0.25">
      <c r="A80" s="527"/>
      <c r="B80" s="528"/>
      <c r="C80" s="528"/>
      <c r="D80" s="528"/>
      <c r="E80" s="528"/>
      <c r="F80" s="528"/>
      <c r="G80" s="529"/>
      <c r="H80" s="527" t="s">
        <v>28</v>
      </c>
      <c r="I80" s="529"/>
      <c r="J80" s="62"/>
      <c r="K80" s="62"/>
      <c r="L80" s="62"/>
      <c r="M80" s="62"/>
      <c r="N80" s="62"/>
      <c r="O80" s="62"/>
    </row>
    <row r="81" spans="1:15" ht="35.25" customHeight="1" x14ac:dyDescent="0.25">
      <c r="A81" s="287" t="s">
        <v>696</v>
      </c>
      <c r="B81" s="491" t="s">
        <v>775</v>
      </c>
      <c r="C81" s="524"/>
      <c r="D81" s="524"/>
      <c r="E81" s="524"/>
      <c r="F81" s="524"/>
      <c r="G81" s="524"/>
      <c r="H81" s="225"/>
      <c r="I81" s="274">
        <v>2</v>
      </c>
      <c r="J81" s="62"/>
      <c r="K81" s="62"/>
      <c r="L81" s="62"/>
      <c r="M81" s="62"/>
      <c r="N81" s="62"/>
      <c r="O81" s="62"/>
    </row>
    <row r="82" spans="1:15" s="35" customFormat="1" ht="46.5" customHeight="1" x14ac:dyDescent="0.25">
      <c r="A82" s="288" t="s">
        <v>698</v>
      </c>
      <c r="B82" s="490" t="s">
        <v>776</v>
      </c>
      <c r="C82" s="490"/>
      <c r="D82" s="490"/>
      <c r="E82" s="490"/>
      <c r="F82" s="490"/>
      <c r="G82" s="490"/>
      <c r="H82" s="57"/>
      <c r="I82" s="57">
        <v>1</v>
      </c>
      <c r="J82" s="63"/>
      <c r="K82" s="63"/>
      <c r="L82" s="63"/>
      <c r="M82" s="63"/>
      <c r="N82" s="63"/>
      <c r="O82" s="63"/>
    </row>
    <row r="83" spans="1:15" ht="44.25" customHeight="1" x14ac:dyDescent="0.25">
      <c r="A83" s="287" t="s">
        <v>699</v>
      </c>
      <c r="B83" s="491" t="s">
        <v>777</v>
      </c>
      <c r="C83" s="491"/>
      <c r="D83" s="491"/>
      <c r="E83" s="491"/>
      <c r="F83" s="491"/>
      <c r="G83" s="491"/>
      <c r="H83" s="58"/>
      <c r="I83" s="58">
        <v>1</v>
      </c>
      <c r="J83" s="62"/>
      <c r="K83" s="290"/>
      <c r="L83" s="62"/>
      <c r="M83" s="62"/>
      <c r="N83" s="62"/>
      <c r="O83" s="62"/>
    </row>
    <row r="84" spans="1:15" s="35" customFormat="1" ht="25.5" customHeight="1" x14ac:dyDescent="0.25">
      <c r="A84" s="288" t="s">
        <v>700</v>
      </c>
      <c r="B84" s="536" t="s">
        <v>144</v>
      </c>
      <c r="C84" s="536"/>
      <c r="D84" s="536"/>
      <c r="E84" s="536"/>
      <c r="F84" s="536"/>
      <c r="G84" s="536"/>
      <c r="H84" s="57"/>
      <c r="I84" s="57">
        <v>2</v>
      </c>
      <c r="J84" s="63"/>
      <c r="K84" s="291"/>
      <c r="L84" s="63"/>
      <c r="M84" s="63"/>
      <c r="N84" s="63"/>
      <c r="O84" s="63"/>
    </row>
    <row r="85" spans="1:15" s="35" customFormat="1" ht="51.95" customHeight="1" x14ac:dyDescent="0.25">
      <c r="A85" s="288" t="s">
        <v>700</v>
      </c>
      <c r="B85" s="490" t="s">
        <v>146</v>
      </c>
      <c r="C85" s="490"/>
      <c r="D85" s="490"/>
      <c r="E85" s="490"/>
      <c r="F85" s="490"/>
      <c r="G85" s="490"/>
      <c r="H85" s="57"/>
      <c r="I85" s="57">
        <v>1</v>
      </c>
      <c r="J85" s="63"/>
      <c r="K85" s="290"/>
      <c r="L85" s="63"/>
      <c r="M85" s="63"/>
      <c r="N85" s="63"/>
      <c r="O85" s="63"/>
    </row>
    <row r="86" spans="1:15" ht="21" customHeight="1" x14ac:dyDescent="0.25">
      <c r="A86" s="288" t="s">
        <v>697</v>
      </c>
      <c r="B86" s="537" t="s">
        <v>778</v>
      </c>
      <c r="C86" s="537"/>
      <c r="D86" s="537"/>
      <c r="E86" s="537"/>
      <c r="F86" s="537"/>
      <c r="G86" s="537"/>
      <c r="H86" s="276"/>
      <c r="I86" s="57">
        <v>1</v>
      </c>
      <c r="J86" s="62"/>
      <c r="K86" s="291"/>
      <c r="L86" s="62"/>
      <c r="M86" s="62"/>
      <c r="N86" s="62"/>
      <c r="O86" s="62"/>
    </row>
    <row r="87" spans="1:15" ht="39" customHeight="1" x14ac:dyDescent="0.25">
      <c r="A87" s="288" t="s">
        <v>304</v>
      </c>
      <c r="B87" s="491" t="s">
        <v>779</v>
      </c>
      <c r="C87" s="524"/>
      <c r="D87" s="524"/>
      <c r="E87" s="524"/>
      <c r="F87" s="524"/>
      <c r="G87" s="524"/>
      <c r="H87" s="276"/>
      <c r="I87" s="57">
        <v>1</v>
      </c>
      <c r="J87" s="62"/>
      <c r="K87" s="290"/>
      <c r="L87" s="62"/>
      <c r="M87" s="62"/>
      <c r="N87" s="62"/>
      <c r="O87" s="62"/>
    </row>
    <row r="88" spans="1:15" ht="26.25" customHeight="1" x14ac:dyDescent="0.25">
      <c r="A88" s="288" t="s">
        <v>304</v>
      </c>
      <c r="B88" s="524" t="s">
        <v>305</v>
      </c>
      <c r="C88" s="524"/>
      <c r="D88" s="524"/>
      <c r="E88" s="524"/>
      <c r="F88" s="524"/>
      <c r="G88" s="524"/>
      <c r="H88" s="276"/>
      <c r="I88" s="57">
        <v>1</v>
      </c>
      <c r="J88" s="62"/>
      <c r="K88" s="291"/>
      <c r="L88" s="62"/>
      <c r="M88" s="62"/>
      <c r="N88" s="62"/>
      <c r="O88" s="62"/>
    </row>
    <row r="89" spans="1:15" x14ac:dyDescent="0.25">
      <c r="A89" s="496" t="s">
        <v>147</v>
      </c>
      <c r="B89" s="496"/>
      <c r="C89" s="496"/>
      <c r="D89" s="496"/>
      <c r="E89" s="496"/>
      <c r="F89" s="496"/>
      <c r="G89" s="496"/>
      <c r="H89" s="277">
        <f>SUM(H80:H86)</f>
        <v>0</v>
      </c>
      <c r="I89" s="289">
        <f>SUM(I80:I88)</f>
        <v>10</v>
      </c>
      <c r="J89" s="62"/>
      <c r="K89" s="62"/>
      <c r="L89" s="62"/>
      <c r="M89" s="62"/>
      <c r="N89" s="62"/>
      <c r="O89" s="62"/>
    </row>
    <row r="90" spans="1:15" x14ac:dyDescent="0.25">
      <c r="J90" s="62"/>
      <c r="K90" s="62"/>
      <c r="L90" s="62"/>
      <c r="M90" s="62"/>
      <c r="N90" s="62"/>
      <c r="O90" s="62"/>
    </row>
    <row r="91" spans="1:15" ht="47.45" customHeight="1" x14ac:dyDescent="0.25">
      <c r="A91" s="477" t="s">
        <v>769</v>
      </c>
      <c r="B91" s="477"/>
      <c r="C91" s="477"/>
      <c r="D91" s="477"/>
      <c r="E91" s="477"/>
      <c r="F91" s="477"/>
      <c r="G91" s="477"/>
      <c r="H91" s="477"/>
      <c r="I91" s="477"/>
      <c r="J91" s="62"/>
      <c r="K91" s="62"/>
      <c r="L91" s="62"/>
      <c r="M91" s="62"/>
      <c r="N91" s="62"/>
      <c r="O91" s="62"/>
    </row>
  </sheetData>
  <mergeCells count="124">
    <mergeCell ref="A8:G8"/>
    <mergeCell ref="J33:N33"/>
    <mergeCell ref="J36:N36"/>
    <mergeCell ref="A19:G19"/>
    <mergeCell ref="H19:I19"/>
    <mergeCell ref="A9:G9"/>
    <mergeCell ref="H9:I9"/>
    <mergeCell ref="H32:I32"/>
    <mergeCell ref="K9:N9"/>
    <mergeCell ref="A20:G20"/>
    <mergeCell ref="A10:G10"/>
    <mergeCell ref="J62:N62"/>
    <mergeCell ref="J66:N66"/>
    <mergeCell ref="J64:N64"/>
    <mergeCell ref="A65:G65"/>
    <mergeCell ref="A56:G56"/>
    <mergeCell ref="A46:G46"/>
    <mergeCell ref="A37:G37"/>
    <mergeCell ref="A32:G32"/>
    <mergeCell ref="B87:G87"/>
    <mergeCell ref="A57:G57"/>
    <mergeCell ref="A60:G60"/>
    <mergeCell ref="A61:G61"/>
    <mergeCell ref="H46:I46"/>
    <mergeCell ref="H53:I53"/>
    <mergeCell ref="H63:I63"/>
    <mergeCell ref="H65:I65"/>
    <mergeCell ref="H80:I80"/>
    <mergeCell ref="A53:G53"/>
    <mergeCell ref="A66:G66"/>
    <mergeCell ref="A47:G47"/>
    <mergeCell ref="J45:N45"/>
    <mergeCell ref="J47:N47"/>
    <mergeCell ref="J52:N52"/>
    <mergeCell ref="J54:N54"/>
    <mergeCell ref="A33:G33"/>
    <mergeCell ref="H37:I37"/>
    <mergeCell ref="K15:N15"/>
    <mergeCell ref="K17:N17"/>
    <mergeCell ref="B85:G85"/>
    <mergeCell ref="A26:G26"/>
    <mergeCell ref="H68:I68"/>
    <mergeCell ref="A71:I71"/>
    <mergeCell ref="H69:I69"/>
    <mergeCell ref="A70:O70"/>
    <mergeCell ref="H73:I73"/>
    <mergeCell ref="H74:I74"/>
    <mergeCell ref="F77:G77"/>
    <mergeCell ref="A80:G80"/>
    <mergeCell ref="A78:I78"/>
    <mergeCell ref="A79:G79"/>
    <mergeCell ref="B81:G81"/>
    <mergeCell ref="B84:G84"/>
    <mergeCell ref="A62:G62"/>
    <mergeCell ref="A64:G64"/>
    <mergeCell ref="A63:G63"/>
    <mergeCell ref="H75:I75"/>
    <mergeCell ref="H76:I76"/>
    <mergeCell ref="H72:I72"/>
    <mergeCell ref="A89:G89"/>
    <mergeCell ref="A68:G68"/>
    <mergeCell ref="A48:G48"/>
    <mergeCell ref="A49:G49"/>
    <mergeCell ref="A50:G50"/>
    <mergeCell ref="A52:G52"/>
    <mergeCell ref="A54:I54"/>
    <mergeCell ref="A40:G40"/>
    <mergeCell ref="A41:G41"/>
    <mergeCell ref="A42:G42"/>
    <mergeCell ref="A43:G43"/>
    <mergeCell ref="A74:G74"/>
    <mergeCell ref="A75:G75"/>
    <mergeCell ref="H66:I66"/>
    <mergeCell ref="H67:I67"/>
    <mergeCell ref="B88:G88"/>
    <mergeCell ref="B86:G86"/>
    <mergeCell ref="A91:I91"/>
    <mergeCell ref="K10:N10"/>
    <mergeCell ref="K1:N1"/>
    <mergeCell ref="K16:N16"/>
    <mergeCell ref="K20:N20"/>
    <mergeCell ref="A69:G69"/>
    <mergeCell ref="A73:G73"/>
    <mergeCell ref="A72:G72"/>
    <mergeCell ref="B82:G82"/>
    <mergeCell ref="B83:G83"/>
    <mergeCell ref="A67:G67"/>
    <mergeCell ref="A27:G27"/>
    <mergeCell ref="A28:G28"/>
    <mergeCell ref="A29:G29"/>
    <mergeCell ref="A30:G30"/>
    <mergeCell ref="A45:G45"/>
    <mergeCell ref="A34:G34"/>
    <mergeCell ref="A35:G35"/>
    <mergeCell ref="A36:G36"/>
    <mergeCell ref="A39:G39"/>
    <mergeCell ref="A22:G22"/>
    <mergeCell ref="A23:G23"/>
    <mergeCell ref="A24:G24"/>
    <mergeCell ref="A25:G25"/>
    <mergeCell ref="A1:I1"/>
    <mergeCell ref="C3:G3"/>
    <mergeCell ref="C4:G4"/>
    <mergeCell ref="C5:G5"/>
    <mergeCell ref="C6:G6"/>
    <mergeCell ref="A76:G76"/>
    <mergeCell ref="K8:N8"/>
    <mergeCell ref="A51:G51"/>
    <mergeCell ref="A55:G55"/>
    <mergeCell ref="A58:G58"/>
    <mergeCell ref="A59:G59"/>
    <mergeCell ref="A17:G17"/>
    <mergeCell ref="A12:G12"/>
    <mergeCell ref="A13:G13"/>
    <mergeCell ref="A14:G14"/>
    <mergeCell ref="A15:G15"/>
    <mergeCell ref="A16:G16"/>
    <mergeCell ref="A31:G31"/>
    <mergeCell ref="A18:G18"/>
    <mergeCell ref="K19:N19"/>
    <mergeCell ref="A11:I11"/>
    <mergeCell ref="A21:G21"/>
    <mergeCell ref="K18:N18"/>
    <mergeCell ref="A38:G38"/>
  </mergeCells>
  <conditionalFormatting sqref="K55:K56">
    <cfRule type="duplicateValues" dxfId="10" priority="3"/>
  </conditionalFormatting>
  <conditionalFormatting sqref="L56">
    <cfRule type="duplicateValues" dxfId="9" priority="2"/>
  </conditionalFormatting>
  <conditionalFormatting sqref="M56">
    <cfRule type="duplicateValues" dxfId="8" priority="1"/>
  </conditionalFormatting>
  <pageMargins left="0.7" right="0.7" top="0.75" bottom="0.75" header="0.3" footer="0.3"/>
  <pageSetup orientation="portrait" r:id="rId1"/>
  <ignoredErrors>
    <ignoredError sqref="H45 H52"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4"/>
  <sheetViews>
    <sheetView topLeftCell="A10" workbookViewId="0">
      <selection activeCell="N15" sqref="N15"/>
    </sheetView>
  </sheetViews>
  <sheetFormatPr defaultColWidth="0" defaultRowHeight="15" x14ac:dyDescent="0.25"/>
  <cols>
    <col min="1" max="1" width="1.5703125" style="2" customWidth="1"/>
    <col min="2" max="2" width="43.140625" customWidth="1"/>
    <col min="3" max="3" width="42.85546875" customWidth="1"/>
    <col min="4" max="4" width="11.42578125" customWidth="1"/>
    <col min="5" max="5" width="11.85546875" customWidth="1"/>
    <col min="6" max="6" width="21" customWidth="1"/>
    <col min="7" max="7" width="18.5703125" customWidth="1"/>
    <col min="8" max="8" width="14.85546875" hidden="1" customWidth="1"/>
    <col min="9" max="9" width="0.140625" hidden="1" customWidth="1"/>
    <col min="10" max="10" width="10.140625" customWidth="1"/>
    <col min="11" max="11" width="10.85546875" customWidth="1"/>
    <col min="12" max="12" width="0" hidden="1" customWidth="1"/>
    <col min="13" max="13" width="9.140625" hidden="1" customWidth="1"/>
    <col min="14" max="14" width="3" style="2" customWidth="1"/>
    <col min="15" max="15" width="9.140625" hidden="1"/>
    <col min="16" max="16380" width="1.5703125" hidden="1"/>
    <col min="16381" max="16381" width="2.140625" hidden="1"/>
    <col min="16382" max="16382" width="4.140625" hidden="1"/>
    <col min="16383" max="16383" width="5.5703125" hidden="1"/>
    <col min="16384" max="16384" width="1.5703125" hidden="1"/>
  </cols>
  <sheetData>
    <row r="1" spans="1:24" ht="28.5" hidden="1" x14ac:dyDescent="0.45">
      <c r="B1" s="3" t="s">
        <v>39</v>
      </c>
      <c r="C1" s="4"/>
      <c r="D1" s="4"/>
      <c r="E1" s="4"/>
      <c r="F1" s="4"/>
      <c r="G1" s="444"/>
      <c r="H1" s="444"/>
      <c r="I1" s="444"/>
      <c r="J1" s="444"/>
      <c r="K1" s="444"/>
      <c r="M1" s="4"/>
      <c r="N1" s="5"/>
      <c r="O1" s="4"/>
      <c r="P1" s="444"/>
      <c r="Q1" s="444"/>
      <c r="R1" s="444"/>
      <c r="S1" s="444"/>
      <c r="T1" s="444"/>
      <c r="U1" s="444"/>
      <c r="V1" s="444"/>
      <c r="W1" s="444"/>
      <c r="X1" s="444"/>
    </row>
    <row r="2" spans="1:24" ht="6" hidden="1" customHeight="1" x14ac:dyDescent="0.3">
      <c r="B2" s="6"/>
      <c r="C2" s="6"/>
      <c r="D2" s="6"/>
      <c r="E2" s="6"/>
      <c r="F2" s="6"/>
      <c r="G2" s="444"/>
      <c r="H2" s="444"/>
      <c r="I2" s="444"/>
      <c r="J2" s="444"/>
      <c r="K2" s="444"/>
      <c r="M2" s="6"/>
      <c r="N2" s="7"/>
      <c r="O2" s="6"/>
      <c r="P2" s="444"/>
      <c r="Q2" s="444"/>
      <c r="R2" s="444"/>
      <c r="S2" s="444"/>
      <c r="T2" s="444"/>
      <c r="U2" s="444"/>
      <c r="V2" s="444"/>
      <c r="W2" s="444"/>
      <c r="X2" s="444"/>
    </row>
    <row r="3" spans="1:24" ht="3.75" hidden="1" customHeight="1" x14ac:dyDescent="0.3">
      <c r="A3" s="8"/>
      <c r="B3" s="6"/>
      <c r="C3" s="6"/>
      <c r="D3" s="6"/>
      <c r="E3" s="6"/>
      <c r="F3" s="6"/>
      <c r="G3" s="444"/>
      <c r="H3" s="444"/>
      <c r="I3" s="444"/>
      <c r="J3" s="444"/>
      <c r="K3" s="444"/>
      <c r="M3" s="6"/>
      <c r="N3" s="7"/>
      <c r="O3" s="6"/>
      <c r="P3" s="444"/>
      <c r="Q3" s="444"/>
      <c r="R3" s="444"/>
      <c r="S3" s="444"/>
      <c r="T3" s="444"/>
      <c r="U3" s="444"/>
      <c r="V3" s="444"/>
      <c r="W3" s="444"/>
      <c r="X3" s="444"/>
    </row>
    <row r="4" spans="1:24" ht="33" hidden="1" customHeight="1" x14ac:dyDescent="0.3">
      <c r="A4" s="8"/>
      <c r="B4" s="9" t="s">
        <v>40</v>
      </c>
      <c r="C4" s="6"/>
      <c r="D4" s="6"/>
      <c r="E4" s="6"/>
      <c r="F4" s="6"/>
      <c r="G4" s="444"/>
      <c r="H4" s="444"/>
      <c r="I4" s="444"/>
      <c r="J4" s="444"/>
      <c r="K4" s="444"/>
      <c r="M4" s="6"/>
      <c r="N4" s="7"/>
      <c r="O4" s="6"/>
      <c r="P4" s="444"/>
      <c r="Q4" s="444"/>
      <c r="R4" s="444"/>
      <c r="S4" s="444"/>
      <c r="T4" s="444"/>
      <c r="U4" s="444"/>
      <c r="V4" s="444"/>
      <c r="W4" s="444"/>
      <c r="X4" s="444"/>
    </row>
    <row r="5" spans="1:24" ht="3.75" hidden="1" customHeight="1" x14ac:dyDescent="0.3">
      <c r="A5" s="8"/>
      <c r="B5" s="6"/>
      <c r="C5" s="6"/>
      <c r="D5" s="6"/>
      <c r="E5" s="6"/>
      <c r="F5" s="6"/>
      <c r="G5" s="444"/>
      <c r="H5" s="444"/>
      <c r="I5" s="444"/>
      <c r="J5" s="444"/>
      <c r="K5" s="444"/>
      <c r="M5" s="6"/>
      <c r="N5" s="7"/>
      <c r="O5" s="6"/>
      <c r="P5" s="444"/>
      <c r="Q5" s="444"/>
      <c r="R5" s="444"/>
      <c r="S5" s="444"/>
      <c r="T5" s="444"/>
      <c r="U5" s="444"/>
      <c r="V5" s="444"/>
      <c r="W5" s="444"/>
      <c r="X5" s="444"/>
    </row>
    <row r="6" spans="1:24" ht="33" hidden="1" customHeight="1" x14ac:dyDescent="0.3">
      <c r="A6" s="8"/>
      <c r="B6" s="9" t="s">
        <v>41</v>
      </c>
      <c r="C6" s="6"/>
      <c r="D6" s="6"/>
      <c r="E6" s="6"/>
      <c r="F6" s="6"/>
      <c r="G6" s="444"/>
      <c r="H6" s="444"/>
      <c r="I6" s="444"/>
      <c r="J6" s="444"/>
      <c r="K6" s="444"/>
      <c r="M6" s="6"/>
      <c r="N6" s="7"/>
      <c r="O6" s="6"/>
      <c r="P6" s="444"/>
      <c r="Q6" s="444"/>
      <c r="R6" s="444"/>
      <c r="S6" s="444"/>
      <c r="T6" s="444"/>
      <c r="U6" s="444"/>
      <c r="V6" s="444"/>
      <c r="W6" s="444"/>
      <c r="X6" s="444"/>
    </row>
    <row r="7" spans="1:24" ht="3.75" hidden="1" customHeight="1" x14ac:dyDescent="0.3">
      <c r="A7" s="8"/>
      <c r="B7" s="6"/>
      <c r="C7" s="6"/>
      <c r="D7" s="6"/>
      <c r="E7" s="6"/>
      <c r="F7" s="6"/>
      <c r="G7" s="444"/>
      <c r="H7" s="444"/>
      <c r="I7" s="444"/>
      <c r="J7" s="444"/>
      <c r="K7" s="444"/>
      <c r="M7" s="6"/>
      <c r="N7" s="7"/>
      <c r="O7" s="6"/>
      <c r="P7" s="444"/>
      <c r="Q7" s="444"/>
      <c r="R7" s="444"/>
      <c r="S7" s="444"/>
      <c r="T7" s="444"/>
      <c r="U7" s="444"/>
      <c r="V7" s="444"/>
      <c r="W7" s="444"/>
      <c r="X7" s="444"/>
    </row>
    <row r="8" spans="1:24" ht="33" hidden="1" customHeight="1" x14ac:dyDescent="0.3">
      <c r="A8" s="8"/>
      <c r="B8" s="9" t="s">
        <v>42</v>
      </c>
      <c r="C8" s="6"/>
      <c r="D8" s="6"/>
      <c r="E8" s="6"/>
      <c r="F8" s="6"/>
      <c r="G8" s="444"/>
      <c r="H8" s="444"/>
      <c r="I8" s="444"/>
      <c r="J8" s="444"/>
      <c r="K8" s="444"/>
      <c r="M8" s="6"/>
      <c r="N8" s="7"/>
      <c r="O8" s="6"/>
      <c r="P8" s="444"/>
      <c r="Q8" s="444"/>
      <c r="R8" s="444"/>
      <c r="S8" s="444"/>
      <c r="T8" s="444"/>
      <c r="U8" s="444"/>
      <c r="V8" s="444"/>
      <c r="W8" s="444"/>
      <c r="X8" s="444"/>
    </row>
    <row r="9" spans="1:24" ht="3.75" hidden="1" customHeight="1" x14ac:dyDescent="0.3">
      <c r="A9" s="8"/>
      <c r="B9" s="6"/>
      <c r="C9" s="6"/>
      <c r="D9" s="6"/>
      <c r="E9" s="6"/>
      <c r="F9" s="6"/>
      <c r="G9" s="444"/>
      <c r="H9" s="444"/>
      <c r="I9" s="444"/>
      <c r="J9" s="444"/>
      <c r="K9" s="444"/>
      <c r="M9" s="6"/>
      <c r="N9" s="7"/>
      <c r="O9" s="6"/>
      <c r="P9" s="444"/>
      <c r="Q9" s="444"/>
      <c r="R9" s="444"/>
      <c r="S9" s="444"/>
      <c r="T9" s="444"/>
      <c r="U9" s="444"/>
      <c r="V9" s="444"/>
      <c r="W9" s="444"/>
      <c r="X9" s="444"/>
    </row>
    <row r="10" spans="1:24" ht="3.75" customHeight="1" x14ac:dyDescent="0.25">
      <c r="B10" s="10"/>
    </row>
    <row r="11" spans="1:24" ht="20.25" x14ac:dyDescent="0.3">
      <c r="B11" s="445" t="s">
        <v>531</v>
      </c>
      <c r="C11" s="445"/>
      <c r="D11" s="445"/>
      <c r="E11" s="445"/>
      <c r="F11" s="445"/>
      <c r="G11" s="445"/>
      <c r="H11" s="445"/>
      <c r="I11" s="445"/>
      <c r="J11" s="445"/>
      <c r="K11" s="445"/>
    </row>
    <row r="12" spans="1:24" ht="3.75" customHeight="1" x14ac:dyDescent="0.25">
      <c r="F12" s="11"/>
      <c r="J12" s="11"/>
    </row>
    <row r="13" spans="1:24" ht="15.75" customHeight="1" thickBot="1" x14ac:dyDescent="0.3">
      <c r="A13" s="2" t="s">
        <v>44</v>
      </c>
      <c r="B13" s="12" t="s">
        <v>45</v>
      </c>
      <c r="C13" s="13"/>
      <c r="D13" s="14" t="s">
        <v>46</v>
      </c>
      <c r="E13" s="15"/>
      <c r="F13" s="15"/>
    </row>
    <row r="14" spans="1:24" ht="3.75" customHeight="1" x14ac:dyDescent="0.25">
      <c r="D14" s="15"/>
      <c r="E14" s="15"/>
      <c r="F14" s="15"/>
      <c r="I14" s="11"/>
    </row>
    <row r="15" spans="1:24" ht="35.1" customHeight="1" thickBot="1" x14ac:dyDescent="0.3">
      <c r="B15" s="12" t="s">
        <v>47</v>
      </c>
      <c r="C15" s="16"/>
      <c r="D15" s="15"/>
      <c r="E15" s="15"/>
      <c r="F15" s="15"/>
      <c r="G15" s="446" t="s">
        <v>532</v>
      </c>
      <c r="H15" s="446"/>
    </row>
    <row r="16" spans="1:24" ht="3.75" customHeight="1" x14ac:dyDescent="0.25">
      <c r="D16" s="448" t="s">
        <v>49</v>
      </c>
      <c r="E16" s="448"/>
      <c r="F16" s="448"/>
      <c r="G16" s="446"/>
      <c r="H16" s="446"/>
    </row>
    <row r="17" spans="1:14" ht="15.75" customHeight="1" thickBot="1" x14ac:dyDescent="0.3">
      <c r="B17" s="12" t="s">
        <v>50</v>
      </c>
      <c r="C17" s="17"/>
      <c r="D17" s="448"/>
      <c r="E17" s="448"/>
      <c r="F17" s="448"/>
      <c r="G17" s="447"/>
      <c r="H17" s="447"/>
      <c r="I17" s="18"/>
      <c r="K17" s="2" t="s">
        <v>51</v>
      </c>
    </row>
    <row r="18" spans="1:14" ht="12.6" customHeight="1" x14ac:dyDescent="0.25">
      <c r="D18" s="448"/>
      <c r="E18" s="448"/>
      <c r="F18" s="448"/>
      <c r="G18" s="449">
        <f>IFERROR(COUNTIF([1]!IndividuallyRatableProjectsNEWThreshold[#Data],"√")/COUNTA([1]!IndividuallyRatableProjectsNEWThreshold[Project ID]),0)</f>
        <v>0</v>
      </c>
      <c r="H18" s="450"/>
      <c r="I18" s="18"/>
    </row>
    <row r="19" spans="1:14" ht="15.75" thickBot="1" x14ac:dyDescent="0.3">
      <c r="B19" s="12" t="s">
        <v>52</v>
      </c>
      <c r="C19" s="17"/>
      <c r="D19" s="448"/>
      <c r="E19" s="448"/>
      <c r="F19" s="448"/>
      <c r="G19" s="451"/>
      <c r="H19" s="452"/>
      <c r="I19" s="2"/>
    </row>
    <row r="20" spans="1:14" ht="3.75" customHeight="1" thickBot="1" x14ac:dyDescent="0.3">
      <c r="F20" s="11"/>
      <c r="J20" s="11"/>
    </row>
    <row r="21" spans="1:14" s="22" customFormat="1" ht="30.75" customHeight="1" thickBot="1" x14ac:dyDescent="0.3">
      <c r="A21" s="19"/>
      <c r="B21" s="442" t="s">
        <v>53</v>
      </c>
      <c r="C21" s="443"/>
      <c r="D21" s="443"/>
      <c r="E21" s="443"/>
      <c r="F21" s="443"/>
      <c r="G21" s="443"/>
      <c r="H21" s="443"/>
      <c r="I21" s="20"/>
      <c r="J21" s="20"/>
      <c r="K21" s="21" t="s">
        <v>54</v>
      </c>
      <c r="N21" s="19"/>
    </row>
    <row r="22" spans="1:14" ht="6" customHeight="1" x14ac:dyDescent="0.25">
      <c r="K22" s="23"/>
    </row>
    <row r="23" spans="1:14" ht="30" customHeight="1" x14ac:dyDescent="0.25">
      <c r="B23" s="441" t="s">
        <v>55</v>
      </c>
      <c r="C23" s="441"/>
      <c r="D23" s="441"/>
      <c r="E23" s="441"/>
      <c r="F23" s="441"/>
      <c r="G23" s="441"/>
      <c r="H23" s="441"/>
      <c r="I23" s="441"/>
      <c r="J23" s="441"/>
      <c r="K23" s="24"/>
    </row>
    <row r="24" spans="1:14" ht="6" customHeight="1" x14ac:dyDescent="0.25">
      <c r="K24" s="23"/>
    </row>
    <row r="25" spans="1:14" x14ac:dyDescent="0.25">
      <c r="B25" s="25" t="s">
        <v>56</v>
      </c>
      <c r="C25" s="26"/>
      <c r="D25" s="26"/>
      <c r="E25" s="26"/>
      <c r="F25" s="26"/>
      <c r="G25" s="26"/>
      <c r="H25" s="26"/>
      <c r="I25" s="26"/>
      <c r="J25" s="26"/>
      <c r="K25" s="26"/>
    </row>
    <row r="26" spans="1:14" ht="6.6" customHeight="1" thickBot="1" x14ac:dyDescent="0.3">
      <c r="K26" s="23"/>
    </row>
    <row r="27" spans="1:14" ht="15.75" thickBot="1" x14ac:dyDescent="0.3">
      <c r="B27" s="439" t="s">
        <v>233</v>
      </c>
      <c r="C27" s="439"/>
      <c r="D27" s="439"/>
      <c r="E27" s="439"/>
      <c r="F27" s="439"/>
      <c r="G27" s="439"/>
      <c r="H27" s="439"/>
      <c r="I27" s="439"/>
      <c r="K27" s="27"/>
      <c r="N27" s="2" t="s">
        <v>57</v>
      </c>
    </row>
    <row r="28" spans="1:14" ht="5.25" customHeight="1" thickBot="1" x14ac:dyDescent="0.3">
      <c r="B28" s="28"/>
      <c r="C28" s="28"/>
      <c r="D28" s="28"/>
      <c r="E28" s="28"/>
      <c r="F28" s="28"/>
      <c r="G28" s="28"/>
      <c r="H28" s="28"/>
      <c r="I28" s="28"/>
    </row>
    <row r="29" spans="1:14" ht="15.75" thickBot="1" x14ac:dyDescent="0.3">
      <c r="B29" s="439" t="s">
        <v>234</v>
      </c>
      <c r="C29" s="439"/>
      <c r="D29" s="439"/>
      <c r="E29" s="439"/>
      <c r="F29" s="439"/>
      <c r="G29" s="439"/>
      <c r="H29" s="439"/>
      <c r="I29" s="439"/>
      <c r="K29" s="27"/>
      <c r="N29" s="2" t="s">
        <v>58</v>
      </c>
    </row>
    <row r="30" spans="1:14" ht="5.25" customHeight="1" thickBot="1" x14ac:dyDescent="0.3">
      <c r="B30" s="28"/>
      <c r="C30" s="28"/>
      <c r="D30" s="28"/>
      <c r="E30" s="28"/>
      <c r="F30" s="28"/>
      <c r="G30" s="28"/>
      <c r="H30" s="28"/>
      <c r="I30" s="28"/>
      <c r="K30" s="29"/>
    </row>
    <row r="31" spans="1:14" ht="50.25" customHeight="1" x14ac:dyDescent="0.25">
      <c r="B31" s="439" t="s">
        <v>115</v>
      </c>
      <c r="C31" s="439"/>
      <c r="D31" s="439"/>
      <c r="E31" s="439"/>
      <c r="F31" s="439"/>
      <c r="G31" s="439"/>
      <c r="H31" s="439"/>
      <c r="I31" s="439"/>
      <c r="K31" s="30"/>
      <c r="N31" s="2" t="s">
        <v>59</v>
      </c>
    </row>
    <row r="32" spans="1:14" ht="5.25" customHeight="1" thickBot="1" x14ac:dyDescent="0.3">
      <c r="B32" s="28"/>
      <c r="C32" s="28"/>
      <c r="D32" s="28"/>
      <c r="E32" s="28"/>
      <c r="F32" s="28"/>
      <c r="G32" s="28"/>
      <c r="H32" s="28"/>
      <c r="I32" s="28"/>
    </row>
    <row r="33" spans="2:14" ht="34.5" customHeight="1" thickBot="1" x14ac:dyDescent="0.3">
      <c r="B33" s="435" t="s">
        <v>60</v>
      </c>
      <c r="C33" s="435"/>
      <c r="D33" s="435"/>
      <c r="E33" s="435"/>
      <c r="F33" s="435"/>
      <c r="G33" s="435"/>
      <c r="H33" s="435"/>
      <c r="I33" s="435"/>
      <c r="K33" s="27"/>
      <c r="N33" s="2" t="s">
        <v>61</v>
      </c>
    </row>
    <row r="34" spans="2:14" ht="5.25" customHeight="1" thickBot="1" x14ac:dyDescent="0.3">
      <c r="C34" s="437"/>
      <c r="D34" s="437"/>
      <c r="E34" s="437"/>
      <c r="F34" s="437"/>
      <c r="G34" s="437"/>
      <c r="H34" s="437"/>
      <c r="I34" s="437"/>
      <c r="K34" s="1"/>
    </row>
    <row r="35" spans="2:14" ht="69" customHeight="1" thickBot="1" x14ac:dyDescent="0.3">
      <c r="B35" s="435" t="s">
        <v>139</v>
      </c>
      <c r="C35" s="435"/>
      <c r="D35" s="435"/>
      <c r="E35" s="435"/>
      <c r="F35" s="435"/>
      <c r="G35" s="435"/>
      <c r="H35" s="435"/>
      <c r="I35" s="435"/>
      <c r="K35" s="27"/>
      <c r="N35" s="2" t="s">
        <v>62</v>
      </c>
    </row>
    <row r="36" spans="2:14" ht="11.1" customHeight="1" thickBot="1" x14ac:dyDescent="0.3">
      <c r="B36" s="31"/>
      <c r="C36" s="31"/>
      <c r="D36" s="31"/>
      <c r="E36" s="31"/>
      <c r="F36" s="31"/>
      <c r="G36" s="31"/>
      <c r="H36" s="31"/>
      <c r="I36" s="31"/>
    </row>
    <row r="37" spans="2:14" ht="62.45" customHeight="1" thickBot="1" x14ac:dyDescent="0.3">
      <c r="B37" s="435" t="s">
        <v>63</v>
      </c>
      <c r="C37" s="435"/>
      <c r="D37" s="435"/>
      <c r="E37" s="435"/>
      <c r="F37" s="435"/>
      <c r="G37" s="435"/>
      <c r="H37" s="435"/>
      <c r="I37" s="435"/>
      <c r="K37" s="27"/>
      <c r="N37" s="2" t="s">
        <v>64</v>
      </c>
    </row>
    <row r="38" spans="2:14" ht="5.25" customHeight="1" thickBot="1" x14ac:dyDescent="0.3">
      <c r="B38" s="31"/>
      <c r="C38" s="31"/>
      <c r="D38" s="31"/>
      <c r="E38" s="31"/>
      <c r="F38" s="31"/>
      <c r="G38" s="31"/>
      <c r="H38" s="31"/>
      <c r="I38" s="31"/>
    </row>
    <row r="39" spans="2:14" ht="54.75" customHeight="1" thickBot="1" x14ac:dyDescent="0.3">
      <c r="B39" s="439" t="s">
        <v>65</v>
      </c>
      <c r="C39" s="439"/>
      <c r="D39" s="439"/>
      <c r="E39" s="439"/>
      <c r="F39" s="439"/>
      <c r="G39" s="439"/>
      <c r="H39" s="439"/>
      <c r="I39" s="439"/>
      <c r="K39" s="27"/>
      <c r="N39" s="2" t="s">
        <v>66</v>
      </c>
    </row>
    <row r="40" spans="2:14" ht="5.25" customHeight="1" thickBot="1" x14ac:dyDescent="0.3">
      <c r="B40" s="31"/>
      <c r="C40" s="31"/>
      <c r="D40" s="31"/>
      <c r="E40" s="31"/>
      <c r="F40" s="31"/>
      <c r="G40" s="31"/>
      <c r="H40" s="31"/>
      <c r="I40" s="31"/>
    </row>
    <row r="41" spans="2:14" ht="16.5" customHeight="1" thickBot="1" x14ac:dyDescent="0.3">
      <c r="B41" s="439" t="s">
        <v>137</v>
      </c>
      <c r="C41" s="439"/>
      <c r="D41" s="439"/>
      <c r="E41" s="439"/>
      <c r="F41" s="439"/>
      <c r="G41" s="439"/>
      <c r="H41" s="439"/>
      <c r="I41" s="439"/>
      <c r="K41" s="27"/>
      <c r="N41" s="2" t="s">
        <v>67</v>
      </c>
    </row>
    <row r="42" spans="2:14" ht="5.25" customHeight="1" thickBot="1" x14ac:dyDescent="0.3"/>
    <row r="43" spans="2:14" ht="30" customHeight="1" thickBot="1" x14ac:dyDescent="0.3">
      <c r="B43" s="437" t="s">
        <v>68</v>
      </c>
      <c r="C43" s="437"/>
      <c r="D43" s="437"/>
      <c r="E43" s="437"/>
      <c r="F43" s="437"/>
      <c r="G43" s="437"/>
      <c r="H43" s="437"/>
      <c r="I43" s="437"/>
      <c r="K43" s="27"/>
      <c r="N43" s="2" t="s">
        <v>69</v>
      </c>
    </row>
    <row r="44" spans="2:14" ht="5.25" customHeight="1" thickBot="1" x14ac:dyDescent="0.3"/>
    <row r="45" spans="2:14" ht="72" customHeight="1" thickBot="1" x14ac:dyDescent="0.3">
      <c r="B45" s="435" t="s">
        <v>70</v>
      </c>
      <c r="C45" s="435"/>
      <c r="D45" s="435"/>
      <c r="E45" s="435"/>
      <c r="F45" s="435"/>
      <c r="G45" s="435"/>
      <c r="H45" s="435"/>
      <c r="I45" s="435"/>
      <c r="K45" s="27"/>
      <c r="N45" s="2" t="s">
        <v>71</v>
      </c>
    </row>
    <row r="46" spans="2:14" ht="5.25" customHeight="1" x14ac:dyDescent="0.25">
      <c r="C46" s="32"/>
      <c r="D46" s="32"/>
      <c r="E46" s="32"/>
      <c r="F46" s="32"/>
      <c r="G46" s="32"/>
      <c r="H46" s="32"/>
      <c r="I46" s="32"/>
    </row>
    <row r="47" spans="2:14" ht="47.25" customHeight="1" thickBot="1" x14ac:dyDescent="0.3">
      <c r="B47" s="435" t="s">
        <v>307</v>
      </c>
      <c r="C47" s="435"/>
      <c r="D47" s="435"/>
      <c r="E47" s="435"/>
      <c r="F47" s="435"/>
      <c r="G47" s="435"/>
      <c r="H47" s="435"/>
      <c r="I47" s="435"/>
    </row>
    <row r="48" spans="2:14" ht="39" customHeight="1" thickBot="1" x14ac:dyDescent="0.3">
      <c r="B48" s="436" t="s">
        <v>72</v>
      </c>
      <c r="C48" s="437"/>
      <c r="D48" s="437"/>
      <c r="E48" s="437"/>
      <c r="F48" s="437"/>
      <c r="G48" s="437"/>
      <c r="H48" s="437"/>
      <c r="K48" s="27"/>
      <c r="N48" s="2" t="s">
        <v>73</v>
      </c>
    </row>
    <row r="49" spans="1:14" ht="5.25" customHeight="1" thickBot="1" x14ac:dyDescent="0.3">
      <c r="B49" s="33"/>
      <c r="C49" s="22"/>
      <c r="D49" s="22"/>
      <c r="E49" s="22"/>
      <c r="F49" s="22"/>
      <c r="G49" s="22"/>
      <c r="H49" s="22"/>
    </row>
    <row r="50" spans="1:14" ht="32.25" customHeight="1" thickBot="1" x14ac:dyDescent="0.3">
      <c r="B50" s="438" t="s">
        <v>74</v>
      </c>
      <c r="C50" s="439"/>
      <c r="D50" s="439"/>
      <c r="E50" s="439"/>
      <c r="F50" s="439"/>
      <c r="G50" s="439"/>
      <c r="H50" s="439"/>
      <c r="K50" s="27"/>
      <c r="N50" s="2" t="s">
        <v>75</v>
      </c>
    </row>
    <row r="51" spans="1:14" ht="5.25" customHeight="1" thickBot="1" x14ac:dyDescent="0.3">
      <c r="B51" s="33"/>
      <c r="C51" s="22"/>
      <c r="D51" s="22"/>
      <c r="E51" s="22"/>
      <c r="F51" s="22"/>
      <c r="G51" s="22"/>
      <c r="H51" s="22"/>
    </row>
    <row r="52" spans="1:14" ht="73.5" customHeight="1" thickBot="1" x14ac:dyDescent="0.3">
      <c r="B52" s="440" t="s">
        <v>235</v>
      </c>
      <c r="C52" s="435"/>
      <c r="D52" s="435"/>
      <c r="E52" s="435"/>
      <c r="F52" s="435"/>
      <c r="G52" s="435"/>
      <c r="H52" s="435"/>
      <c r="K52" s="27"/>
      <c r="N52" s="2" t="s">
        <v>76</v>
      </c>
    </row>
    <row r="53" spans="1:14" ht="5.25" customHeight="1" thickBot="1" x14ac:dyDescent="0.3">
      <c r="B53" s="33"/>
      <c r="C53" s="22"/>
      <c r="D53" s="22"/>
      <c r="E53" s="22"/>
      <c r="F53" s="22"/>
      <c r="G53" s="22"/>
      <c r="H53" s="22"/>
    </row>
    <row r="54" spans="1:14" ht="28.5" customHeight="1" thickBot="1" x14ac:dyDescent="0.3">
      <c r="B54" s="435" t="s">
        <v>77</v>
      </c>
      <c r="C54" s="435"/>
      <c r="D54" s="435"/>
      <c r="E54" s="435"/>
      <c r="F54" s="435"/>
      <c r="G54" s="435"/>
      <c r="H54" s="435"/>
      <c r="I54" s="435"/>
      <c r="K54" s="27"/>
      <c r="N54" s="2" t="s">
        <v>78</v>
      </c>
    </row>
    <row r="55" spans="1:14" ht="42.6" customHeight="1" x14ac:dyDescent="0.25">
      <c r="B55" s="441" t="s">
        <v>319</v>
      </c>
      <c r="C55" s="441"/>
      <c r="D55" s="441"/>
      <c r="E55" s="441"/>
      <c r="F55" s="441"/>
      <c r="G55" s="441"/>
      <c r="H55" s="441"/>
      <c r="I55" s="441"/>
      <c r="J55" s="441"/>
      <c r="K55" s="2"/>
    </row>
    <row r="56" spans="1:14" x14ac:dyDescent="0.25">
      <c r="B56" s="25" t="s">
        <v>79</v>
      </c>
      <c r="C56" s="26"/>
      <c r="D56" s="26"/>
      <c r="E56" s="26"/>
      <c r="F56" s="26"/>
      <c r="G56" s="26"/>
      <c r="H56" s="26"/>
      <c r="I56" s="26"/>
      <c r="J56" s="26"/>
      <c r="K56" s="26"/>
    </row>
    <row r="57" spans="1:14" ht="6" customHeight="1" x14ac:dyDescent="0.25">
      <c r="K57" s="23"/>
    </row>
    <row r="58" spans="1:14" s="35" customFormat="1" ht="27" customHeight="1" x14ac:dyDescent="0.25">
      <c r="A58" s="34"/>
      <c r="C58" s="434" t="s">
        <v>80</v>
      </c>
      <c r="D58" s="434"/>
      <c r="E58" s="434"/>
      <c r="F58" s="434"/>
      <c r="G58" s="434"/>
      <c r="H58" s="434"/>
      <c r="I58" s="434"/>
      <c r="J58" s="36"/>
      <c r="K58" s="37"/>
      <c r="N58" s="34"/>
    </row>
    <row r="59" spans="1:14" ht="6" customHeight="1" thickBot="1" x14ac:dyDescent="0.3">
      <c r="K59" s="23"/>
    </row>
    <row r="60" spans="1:14" ht="15.75" thickBot="1" x14ac:dyDescent="0.3">
      <c r="A60" s="2" t="str">
        <f>IFERROR(UPPER(INDEX('[1]CUSTOMIZE RATING CRITERIA'!$G$22:$I$63,MATCH(B60,'[1]CUSTOMIZE RATING CRITERIA'!$I$22:$I$63,0),1)),"O")</f>
        <v>X</v>
      </c>
      <c r="B60" s="38" t="s">
        <v>6</v>
      </c>
      <c r="C60" s="39"/>
      <c r="D60" s="39"/>
      <c r="E60" s="39"/>
      <c r="F60" s="39"/>
      <c r="G60" s="39"/>
      <c r="H60" s="39"/>
      <c r="I60" s="39"/>
      <c r="J60" s="38"/>
      <c r="K60" s="40"/>
      <c r="N60" s="2" t="s">
        <v>81</v>
      </c>
    </row>
    <row r="61" spans="1:14" ht="5.25" customHeight="1" thickBot="1" x14ac:dyDescent="0.3">
      <c r="B61" s="28"/>
      <c r="C61" s="28"/>
      <c r="D61" s="28"/>
      <c r="E61" s="28"/>
      <c r="F61" s="28"/>
      <c r="G61" s="28"/>
      <c r="H61" s="28"/>
      <c r="I61" s="28"/>
      <c r="N61" s="2" t="s">
        <v>82</v>
      </c>
    </row>
    <row r="62" spans="1:14" ht="15.75" customHeight="1" thickBot="1" x14ac:dyDescent="0.3">
      <c r="A62" s="2" t="str">
        <f>IFERROR(UPPER(INDEX('[1]CUSTOMIZE RATING CRITERIA'!$G$22:$I$63,MATCH(B62,'[1]CUSTOMIZE RATING CRITERIA'!$I$22:$I$63,0),1)),"O")</f>
        <v>X</v>
      </c>
      <c r="B62" s="41" t="s">
        <v>8</v>
      </c>
      <c r="C62" s="42"/>
      <c r="D62" s="42"/>
      <c r="E62" s="42"/>
      <c r="F62" s="42"/>
      <c r="G62" s="42"/>
      <c r="H62" s="42"/>
      <c r="I62" s="42"/>
      <c r="J62" s="38"/>
      <c r="K62" s="40"/>
      <c r="N62" s="2" t="s">
        <v>83</v>
      </c>
    </row>
    <row r="63" spans="1:14" ht="5.25" customHeight="1" thickBot="1" x14ac:dyDescent="0.3">
      <c r="B63" s="28"/>
      <c r="C63" s="28"/>
      <c r="D63" s="28"/>
      <c r="E63" s="28"/>
      <c r="F63" s="28"/>
      <c r="G63" s="28"/>
      <c r="H63" s="28"/>
      <c r="I63" s="28"/>
      <c r="K63" s="29"/>
      <c r="N63" s="2" t="s">
        <v>82</v>
      </c>
    </row>
    <row r="64" spans="1:14" ht="15.75" customHeight="1" thickBot="1" x14ac:dyDescent="0.3">
      <c r="A64" s="2" t="str">
        <f>IFERROR(UPPER(INDEX('[1]CUSTOMIZE RATING CRITERIA'!$G$22:$I$63,MATCH(B64,'[1]CUSTOMIZE RATING CRITERIA'!$I$22:$I$63,0),1)),"O")</f>
        <v>X</v>
      </c>
      <c r="B64" s="41" t="s">
        <v>7</v>
      </c>
      <c r="C64" s="42"/>
      <c r="D64" s="42"/>
      <c r="E64" s="42"/>
      <c r="F64" s="42"/>
      <c r="G64" s="42"/>
      <c r="H64" s="42"/>
      <c r="I64" s="42"/>
      <c r="J64" s="38"/>
      <c r="K64" s="40"/>
      <c r="N64" s="2" t="s">
        <v>84</v>
      </c>
    </row>
    <row r="65" spans="1:14" ht="5.25" customHeight="1" thickBot="1" x14ac:dyDescent="0.3">
      <c r="N65" s="2" t="s">
        <v>82</v>
      </c>
    </row>
    <row r="66" spans="1:14" ht="15.75" customHeight="1" thickBot="1" x14ac:dyDescent="0.3">
      <c r="A66" s="2" t="str">
        <f>IFERROR(UPPER(INDEX('[1]CUSTOMIZE RATING CRITERIA'!$G$22:$I$63,MATCH(B66,'[1]CUSTOMIZE RATING CRITERIA'!$I$22:$I$63,0),1)),"O")</f>
        <v>X</v>
      </c>
      <c r="B66" s="41" t="s">
        <v>85</v>
      </c>
      <c r="C66" s="42"/>
      <c r="D66" s="42"/>
      <c r="E66" s="42"/>
      <c r="F66" s="42"/>
      <c r="G66" s="42"/>
      <c r="H66" s="42"/>
      <c r="I66" s="42"/>
      <c r="J66" s="38"/>
      <c r="K66" s="40"/>
      <c r="N66" s="2" t="s">
        <v>86</v>
      </c>
    </row>
    <row r="67" spans="1:14" ht="5.25" customHeight="1" thickBot="1" x14ac:dyDescent="0.3">
      <c r="N67" s="2" t="s">
        <v>82</v>
      </c>
    </row>
    <row r="68" spans="1:14" ht="15.75" thickBot="1" x14ac:dyDescent="0.3">
      <c r="A68" s="2" t="str">
        <f>IFERROR(UPPER(INDEX('[1]CUSTOMIZE RATING CRITERIA'!$G$22:$I$63,MATCH(B68,'[1]CUSTOMIZE RATING CRITERIA'!$I$22:$I$63,0),1)),"O")</f>
        <v>X</v>
      </c>
      <c r="B68" s="41" t="s">
        <v>87</v>
      </c>
      <c r="C68" s="43"/>
      <c r="D68" s="43"/>
      <c r="E68" s="43"/>
      <c r="F68" s="43"/>
      <c r="G68" s="43"/>
      <c r="H68" s="43"/>
      <c r="I68" s="43"/>
      <c r="J68" s="38"/>
      <c r="K68" s="40"/>
      <c r="N68" s="2" t="s">
        <v>88</v>
      </c>
    </row>
    <row r="69" spans="1:14" ht="5.25" customHeight="1" thickBot="1" x14ac:dyDescent="0.3">
      <c r="N69" s="2" t="s">
        <v>82</v>
      </c>
    </row>
    <row r="70" spans="1:14" ht="15.75" thickBot="1" x14ac:dyDescent="0.3">
      <c r="A70" s="2" t="str">
        <f>IFERROR(UPPER(INDEX('[1]CUSTOMIZE RATING CRITERIA'!$G$22:$I$63,MATCH(B70,'[1]CUSTOMIZE RATING CRITERIA'!$I$22:$I$63,0),1)),"O")</f>
        <v>O</v>
      </c>
      <c r="B70" s="41" t="s">
        <v>89</v>
      </c>
      <c r="C70" s="43"/>
      <c r="D70" s="43"/>
      <c r="E70" s="43"/>
      <c r="F70" s="43"/>
      <c r="G70" s="43"/>
      <c r="H70" s="43"/>
      <c r="I70" s="43"/>
      <c r="J70" s="38"/>
      <c r="K70" s="40"/>
      <c r="N70" s="2" t="s">
        <v>90</v>
      </c>
    </row>
    <row r="71" spans="1:14" ht="5.25" customHeight="1" thickBot="1" x14ac:dyDescent="0.3">
      <c r="N71" s="2" t="s">
        <v>82</v>
      </c>
    </row>
    <row r="72" spans="1:14" ht="14.25" customHeight="1" thickBot="1" x14ac:dyDescent="0.3">
      <c r="A72" s="2" t="str">
        <f>IFERROR(UPPER(INDEX('[1]CUSTOMIZE RATING CRITERIA'!$G$22:$I$63,MATCH(B72,'[1]CUSTOMIZE RATING CRITERIA'!$I$22:$I$63,0),1)),"O")</f>
        <v>X</v>
      </c>
      <c r="B72" s="41" t="s">
        <v>5</v>
      </c>
      <c r="C72" s="38"/>
      <c r="D72" s="38"/>
      <c r="E72" s="38"/>
      <c r="F72" s="38"/>
      <c r="G72" s="38"/>
      <c r="H72" s="38"/>
      <c r="I72" s="38"/>
      <c r="J72" s="38"/>
      <c r="K72" s="40"/>
      <c r="N72" s="2" t="s">
        <v>91</v>
      </c>
    </row>
    <row r="73" spans="1:14" ht="5.25" hidden="1" customHeight="1" x14ac:dyDescent="0.25">
      <c r="N73" s="2" t="s">
        <v>82</v>
      </c>
    </row>
    <row r="74" spans="1:14" ht="15.75" hidden="1" thickBot="1" x14ac:dyDescent="0.3">
      <c r="A74" s="2" t="str">
        <f>IFERROR(UPPER(INDEX('[1]CUSTOMIZE RATING CRITERIA'!$G$22:$I$63,MATCH(B74,'[1]CUSTOMIZE RATING CRITERIA'!$I$22:$I$63,0),1)),"O")</f>
        <v/>
      </c>
      <c r="B74" s="41" t="s">
        <v>92</v>
      </c>
      <c r="C74" s="43"/>
      <c r="D74" s="43"/>
      <c r="E74" s="43"/>
      <c r="F74" s="43"/>
      <c r="G74" s="43"/>
      <c r="H74" s="43"/>
      <c r="I74" s="43"/>
      <c r="J74" s="38"/>
      <c r="K74" s="40"/>
      <c r="N74" s="2" t="s">
        <v>93</v>
      </c>
    </row>
    <row r="75" spans="1:14" ht="5.25" hidden="1" customHeight="1" x14ac:dyDescent="0.25">
      <c r="N75" s="2" t="s">
        <v>82</v>
      </c>
    </row>
    <row r="76" spans="1:14" ht="15.75" hidden="1" thickBot="1" x14ac:dyDescent="0.3">
      <c r="A76" s="2" t="str">
        <f>IFERROR(UPPER(INDEX('[1]CUSTOMIZE RATING CRITERIA'!$G$22:$I$63,MATCH(B76,'[1]CUSTOMIZE RATING CRITERIA'!$I$22:$I$63,0),1)),"O")</f>
        <v/>
      </c>
      <c r="B76" s="41" t="s">
        <v>94</v>
      </c>
      <c r="C76" s="43"/>
      <c r="D76" s="43"/>
      <c r="E76" s="43"/>
      <c r="F76" s="43"/>
      <c r="G76" s="43"/>
      <c r="H76" s="43"/>
      <c r="I76" s="43"/>
      <c r="J76" s="38"/>
      <c r="K76" s="40"/>
      <c r="N76" s="2" t="s">
        <v>95</v>
      </c>
    </row>
    <row r="77" spans="1:14" ht="5.25" customHeight="1" thickBot="1" x14ac:dyDescent="0.3">
      <c r="N77" s="2" t="s">
        <v>82</v>
      </c>
    </row>
    <row r="78" spans="1:14" ht="15.75" thickBot="1" x14ac:dyDescent="0.3">
      <c r="A78" s="2" t="str">
        <f>IFERROR(UPPER(INDEX('[1]CUSTOMIZE RATING CRITERIA'!$G$22:$I$63,MATCH(B78,'[1]CUSTOMIZE RATING CRITERIA'!$I$22:$I$63,0),1)),"O")</f>
        <v>X</v>
      </c>
      <c r="B78" s="41" t="s">
        <v>96</v>
      </c>
      <c r="C78" s="43"/>
      <c r="D78" s="43"/>
      <c r="E78" s="43"/>
      <c r="F78" s="43"/>
      <c r="G78" s="43"/>
      <c r="H78" s="43"/>
      <c r="I78" s="43"/>
      <c r="J78" s="38"/>
      <c r="K78" s="40"/>
      <c r="N78" s="2" t="s">
        <v>97</v>
      </c>
    </row>
    <row r="79" spans="1:14" ht="5.25" customHeight="1" thickBot="1" x14ac:dyDescent="0.3">
      <c r="B79" s="28"/>
      <c r="C79" s="28"/>
      <c r="D79" s="28"/>
      <c r="E79" s="28"/>
      <c r="F79" s="28"/>
      <c r="G79" s="28"/>
      <c r="H79" s="28"/>
      <c r="I79" s="28"/>
      <c r="N79" s="2" t="s">
        <v>82</v>
      </c>
    </row>
    <row r="80" spans="1:14" ht="15.75" customHeight="1" thickBot="1" x14ac:dyDescent="0.3">
      <c r="A80" s="2" t="str">
        <f>IFERROR(UPPER(INDEX('[1]CUSTOMIZE RATING CRITERIA'!$G$22:$I$63,MATCH(B80,'[1]CUSTOMIZE RATING CRITERIA'!$I$22:$I$63,0),1)),"O")</f>
        <v>X</v>
      </c>
      <c r="B80" s="41" t="s">
        <v>98</v>
      </c>
      <c r="C80" s="42"/>
      <c r="D80" s="42"/>
      <c r="E80" s="42"/>
      <c r="F80" s="42"/>
      <c r="G80" s="42"/>
      <c r="H80" s="42"/>
      <c r="I80" s="42"/>
      <c r="J80" s="38"/>
      <c r="K80" s="40"/>
      <c r="N80" s="2" t="s">
        <v>99</v>
      </c>
    </row>
    <row r="81" spans="1:14" ht="5.25" hidden="1" customHeight="1" x14ac:dyDescent="0.25">
      <c r="B81" s="28"/>
      <c r="C81" s="28"/>
      <c r="D81" s="28"/>
      <c r="E81" s="28"/>
      <c r="F81" s="28"/>
      <c r="G81" s="28"/>
      <c r="H81" s="28"/>
      <c r="I81" s="28"/>
      <c r="K81" s="29"/>
      <c r="N81" s="2" t="s">
        <v>82</v>
      </c>
    </row>
    <row r="82" spans="1:14" ht="15.75" hidden="1" customHeight="1" x14ac:dyDescent="0.25">
      <c r="A82" s="2" t="str">
        <f>IFERROR(UPPER(INDEX('[1]CUSTOMIZE RATING CRITERIA'!$G$22:$I$63,MATCH(B82,'[1]CUSTOMIZE RATING CRITERIA'!$I$22:$I$63,0),1)),"O")</f>
        <v/>
      </c>
      <c r="B82" s="41" t="str">
        <f>'[1]CUSTOMIZE RATING CRITERIA'!I44</f>
        <v>My test requirement</v>
      </c>
      <c r="C82" s="42"/>
      <c r="D82" s="42"/>
      <c r="E82" s="42"/>
      <c r="F82" s="42"/>
      <c r="G82" s="42"/>
      <c r="H82" s="42"/>
      <c r="I82" s="42"/>
      <c r="J82" s="38"/>
      <c r="K82" s="40"/>
      <c r="N82" s="2" t="s">
        <v>100</v>
      </c>
    </row>
    <row r="83" spans="1:14" ht="5.25" hidden="1" customHeight="1" x14ac:dyDescent="0.25">
      <c r="N83" s="2" t="s">
        <v>82</v>
      </c>
    </row>
    <row r="84" spans="1:14" ht="15.75" hidden="1" customHeight="1" x14ac:dyDescent="0.25">
      <c r="A84" s="2" t="str">
        <f>IFERROR(UPPER(INDEX('[1]CUSTOMIZE RATING CRITERIA'!$G$22:$I$63,MATCH(B84,'[1]CUSTOMIZE RATING CRITERIA'!$I$22:$I$63,0),1)),"O")</f>
        <v/>
      </c>
      <c r="B84" s="41" t="str">
        <f>'[1]CUSTOMIZE RATING CRITERIA'!I46</f>
        <v>My second test requirement</v>
      </c>
      <c r="C84" s="42"/>
      <c r="D84" s="42"/>
      <c r="E84" s="42"/>
      <c r="F84" s="42"/>
      <c r="G84" s="42"/>
      <c r="H84" s="42"/>
      <c r="I84" s="42"/>
      <c r="J84" s="38"/>
      <c r="K84" s="40"/>
      <c r="N84" s="2" t="s">
        <v>101</v>
      </c>
    </row>
    <row r="85" spans="1:14" ht="5.25" hidden="1" customHeight="1" x14ac:dyDescent="0.25">
      <c r="N85" s="2" t="s">
        <v>82</v>
      </c>
    </row>
    <row r="86" spans="1:14" ht="15.75" hidden="1" thickBot="1" x14ac:dyDescent="0.3">
      <c r="A86" s="2" t="str">
        <f>IFERROR(UPPER(INDEX('[1]CUSTOMIZE RATING CRITERIA'!$G$22:$I$63,MATCH(B86,'[1]CUSTOMIZE RATING CRITERIA'!$I$22:$I$63,0),1)),"O")</f>
        <v>O</v>
      </c>
      <c r="B86" s="41">
        <f>'[1]CUSTOMIZE RATING CRITERIA'!I48</f>
        <v>0</v>
      </c>
      <c r="C86" s="43"/>
      <c r="D86" s="43"/>
      <c r="E86" s="43"/>
      <c r="F86" s="43"/>
      <c r="G86" s="43"/>
      <c r="H86" s="43"/>
      <c r="I86" s="43"/>
      <c r="J86" s="38"/>
      <c r="K86" s="40"/>
      <c r="N86" s="2" t="s">
        <v>102</v>
      </c>
    </row>
    <row r="87" spans="1:14" ht="5.25" hidden="1" customHeight="1" x14ac:dyDescent="0.25">
      <c r="N87" s="2" t="s">
        <v>82</v>
      </c>
    </row>
    <row r="88" spans="1:14" ht="15.75" hidden="1" thickBot="1" x14ac:dyDescent="0.3">
      <c r="A88" s="2" t="str">
        <f>IFERROR(UPPER(INDEX('[1]CUSTOMIZE RATING CRITERIA'!$G$22:$I$63,MATCH(B88,'[1]CUSTOMIZE RATING CRITERIA'!$I$22:$I$63,0),1)),"O")</f>
        <v>O</v>
      </c>
      <c r="B88" s="41">
        <f>'[1]CUSTOMIZE RATING CRITERIA'!I50</f>
        <v>0</v>
      </c>
      <c r="C88" s="43"/>
      <c r="D88" s="43"/>
      <c r="E88" s="43"/>
      <c r="F88" s="43"/>
      <c r="G88" s="43"/>
      <c r="H88" s="43"/>
      <c r="I88" s="43"/>
      <c r="J88" s="38"/>
      <c r="K88" s="40"/>
      <c r="N88" s="2" t="s">
        <v>103</v>
      </c>
    </row>
    <row r="89" spans="1:14" ht="5.25" hidden="1" customHeight="1" x14ac:dyDescent="0.25">
      <c r="N89" s="2" t="s">
        <v>82</v>
      </c>
    </row>
    <row r="90" spans="1:14" ht="14.25" hidden="1" customHeight="1" x14ac:dyDescent="0.25">
      <c r="A90" s="2" t="str">
        <f>IFERROR(UPPER(INDEX('[1]CUSTOMIZE RATING CRITERIA'!$G$22:$I$63,MATCH(B90,'[1]CUSTOMIZE RATING CRITERIA'!$I$22:$I$63,0),1)),"O")</f>
        <v>O</v>
      </c>
      <c r="B90" s="41">
        <f>'[1]CUSTOMIZE RATING CRITERIA'!I52</f>
        <v>0</v>
      </c>
      <c r="C90" s="38"/>
      <c r="D90" s="38"/>
      <c r="E90" s="38"/>
      <c r="F90" s="38"/>
      <c r="G90" s="38"/>
      <c r="H90" s="38"/>
      <c r="I90" s="38"/>
      <c r="J90" s="38"/>
      <c r="K90" s="40"/>
      <c r="N90" s="2" t="s">
        <v>104</v>
      </c>
    </row>
    <row r="91" spans="1:14" ht="5.25" hidden="1" customHeight="1" x14ac:dyDescent="0.25">
      <c r="N91" s="2" t="s">
        <v>82</v>
      </c>
    </row>
    <row r="92" spans="1:14" ht="15.75" hidden="1" thickBot="1" x14ac:dyDescent="0.3">
      <c r="A92" s="2" t="str">
        <f>IFERROR(UPPER(INDEX('[1]CUSTOMIZE RATING CRITERIA'!$G$22:$I$63,MATCH(B92,'[1]CUSTOMIZE RATING CRITERIA'!$I$22:$I$63,0),1)),"O")</f>
        <v>O</v>
      </c>
      <c r="B92" s="41">
        <f>'[1]CUSTOMIZE RATING CRITERIA'!I54</f>
        <v>0</v>
      </c>
      <c r="C92" s="43"/>
      <c r="D92" s="43"/>
      <c r="E92" s="43"/>
      <c r="F92" s="43"/>
      <c r="G92" s="43"/>
      <c r="H92" s="43"/>
      <c r="I92" s="43"/>
      <c r="J92" s="38"/>
      <c r="K92" s="40"/>
      <c r="N92" s="2" t="s">
        <v>105</v>
      </c>
    </row>
    <row r="93" spans="1:14" ht="5.25" hidden="1" customHeight="1" x14ac:dyDescent="0.25">
      <c r="N93" s="2" t="s">
        <v>82</v>
      </c>
    </row>
    <row r="94" spans="1:14" ht="15.75" hidden="1" thickBot="1" x14ac:dyDescent="0.3">
      <c r="A94" s="2" t="str">
        <f>IFERROR(UPPER(INDEX('[1]CUSTOMIZE RATING CRITERIA'!$G$22:$I$63,MATCH(B94,'[1]CUSTOMIZE RATING CRITERIA'!$I$22:$I$63,0),1)),"O")</f>
        <v>O</v>
      </c>
      <c r="B94" s="41">
        <f>'[1]CUSTOMIZE RATING CRITERIA'!I56</f>
        <v>0</v>
      </c>
      <c r="C94" s="43"/>
      <c r="D94" s="43"/>
      <c r="E94" s="43"/>
      <c r="F94" s="43"/>
      <c r="G94" s="43"/>
      <c r="H94" s="43"/>
      <c r="I94" s="43"/>
      <c r="J94" s="38"/>
      <c r="K94" s="40"/>
      <c r="N94" s="2" t="s">
        <v>106</v>
      </c>
    </row>
    <row r="95" spans="1:14" ht="5.25" hidden="1" customHeight="1" x14ac:dyDescent="0.25">
      <c r="N95" s="2" t="s">
        <v>82</v>
      </c>
    </row>
    <row r="96" spans="1:14" ht="15.75" hidden="1" thickBot="1" x14ac:dyDescent="0.3">
      <c r="A96" s="2" t="str">
        <f>IFERROR(UPPER(INDEX('[1]CUSTOMIZE RATING CRITERIA'!$G$22:$I$63,MATCH(B96,'[1]CUSTOMIZE RATING CRITERIA'!$I$22:$I$63,0),1)),"O")</f>
        <v>O</v>
      </c>
      <c r="B96" s="41">
        <f>'[1]CUSTOMIZE RATING CRITERIA'!I58</f>
        <v>0</v>
      </c>
      <c r="C96" s="43"/>
      <c r="D96" s="43"/>
      <c r="E96" s="43"/>
      <c r="F96" s="43"/>
      <c r="G96" s="43"/>
      <c r="H96" s="43"/>
      <c r="I96" s="43"/>
      <c r="J96" s="38"/>
      <c r="K96" s="40"/>
      <c r="N96" s="2" t="s">
        <v>107</v>
      </c>
    </row>
    <row r="97" spans="1:14" ht="5.25" hidden="1" customHeight="1" x14ac:dyDescent="0.25">
      <c r="C97" s="28"/>
      <c r="D97" s="28"/>
      <c r="E97" s="28"/>
      <c r="F97" s="28"/>
      <c r="G97" s="28"/>
      <c r="H97" s="28"/>
      <c r="I97" s="28"/>
      <c r="N97" s="2" t="s">
        <v>82</v>
      </c>
    </row>
    <row r="98" spans="1:14" ht="15.75" hidden="1" customHeight="1" x14ac:dyDescent="0.25">
      <c r="A98" s="2" t="str">
        <f>IFERROR(UPPER(INDEX('[1]CUSTOMIZE RATING CRITERIA'!$G$22:$I$63,MATCH(B98,'[1]CUSTOMIZE RATING CRITERIA'!$I$22:$I$63,0),1)),"O")</f>
        <v>O</v>
      </c>
      <c r="B98" s="41">
        <f>'[1]CUSTOMIZE RATING CRITERIA'!I60</f>
        <v>0</v>
      </c>
      <c r="C98" s="42"/>
      <c r="D98" s="42"/>
      <c r="E98" s="42"/>
      <c r="F98" s="42"/>
      <c r="G98" s="42"/>
      <c r="H98" s="42"/>
      <c r="I98" s="42"/>
      <c r="J98" s="38"/>
      <c r="K98" s="40"/>
      <c r="N98" s="2" t="s">
        <v>108</v>
      </c>
    </row>
    <row r="99" spans="1:14" ht="5.25" hidden="1" customHeight="1" x14ac:dyDescent="0.25">
      <c r="N99" s="2" t="s">
        <v>82</v>
      </c>
    </row>
    <row r="100" spans="1:14" hidden="1" x14ac:dyDescent="0.25">
      <c r="A100" s="2" t="str">
        <f>IFERROR(UPPER(INDEX('[1]CUSTOMIZE RATING CRITERIA'!$G$22:$I$63,MATCH(B100,'[1]CUSTOMIZE RATING CRITERIA'!$I$22:$I$63,0),1)),"O")</f>
        <v>O</v>
      </c>
      <c r="B100" s="41">
        <f>'[1]CUSTOMIZE RATING CRITERIA'!I62</f>
        <v>0</v>
      </c>
      <c r="N100" s="2" t="s">
        <v>109</v>
      </c>
    </row>
    <row r="101" spans="1:14" x14ac:dyDescent="0.25">
      <c r="B101" s="29" t="s">
        <v>110</v>
      </c>
    </row>
    <row r="102" spans="1:14" x14ac:dyDescent="0.25">
      <c r="B102" s="29" t="s">
        <v>138</v>
      </c>
    </row>
    <row r="122" spans="2:2" x14ac:dyDescent="0.25">
      <c r="B122" t="e">
        <f>'[1]NEW PROJECT THRESHOLD Criteria'!Funding_Requested</f>
        <v>#NAME?</v>
      </c>
    </row>
    <row r="123" spans="2:2" x14ac:dyDescent="0.25">
      <c r="B123" t="e">
        <f>'[1]NEW PROJECT THRESHOLD Criteria'!Public_Funding</f>
        <v>#NAME?</v>
      </c>
    </row>
    <row r="124" spans="2:2" x14ac:dyDescent="0.25">
      <c r="B124" t="e">
        <f>'[1]NEW PROJECT THRESHOLD Criteria'!Private_Funding</f>
        <v>#NAME?</v>
      </c>
    </row>
  </sheetData>
  <mergeCells count="26">
    <mergeCell ref="G1:K9"/>
    <mergeCell ref="P1:X9"/>
    <mergeCell ref="B11:K11"/>
    <mergeCell ref="G15:H17"/>
    <mergeCell ref="D16:F19"/>
    <mergeCell ref="G18:H19"/>
    <mergeCell ref="B43:I43"/>
    <mergeCell ref="B21:H21"/>
    <mergeCell ref="B23:J23"/>
    <mergeCell ref="B27:I27"/>
    <mergeCell ref="B29:I29"/>
    <mergeCell ref="B31:I31"/>
    <mergeCell ref="B33:I33"/>
    <mergeCell ref="C34:I34"/>
    <mergeCell ref="B35:I35"/>
    <mergeCell ref="B37:I37"/>
    <mergeCell ref="B39:I39"/>
    <mergeCell ref="B41:I41"/>
    <mergeCell ref="B55:J55"/>
    <mergeCell ref="C58:I58"/>
    <mergeCell ref="B45:I45"/>
    <mergeCell ref="B47:I47"/>
    <mergeCell ref="B48:H48"/>
    <mergeCell ref="B50:H50"/>
    <mergeCell ref="B52:H52"/>
    <mergeCell ref="B54:I54"/>
  </mergeCells>
  <conditionalFormatting sqref="G18">
    <cfRule type="dataBar" priority="4">
      <dataBar>
        <cfvo type="num" val="0"/>
        <cfvo type="num" val="1"/>
        <color rgb="FF00B050"/>
      </dataBar>
      <extLst>
        <ext xmlns:x14="http://schemas.microsoft.com/office/spreadsheetml/2009/9/main" uri="{B025F937-C7B1-47D3-B67F-A62EFF666E3E}">
          <x14:id>{D1574370-A6A6-4E9A-BC22-1F36829BAE8E}</x14:id>
        </ext>
      </extLst>
    </cfRule>
  </conditionalFormatting>
  <dataValidations count="3">
    <dataValidation type="list" allowBlank="1" showInputMessage="1" showErrorMessage="1" sqref="K27 K29 K54 K35 K39 K37 K41 K33 K43 K45 K48 K50 K68 K60 K62 K64 K70 K74 K31 K72 K76 K52 K66 K78 K86 K80 K82 K88 K92 K90 K94 K84 K96 K98" xr:uid="{00000000-0002-0000-0300-000000000000}">
      <formula1>"Yes,No"</formula1>
    </dataValidation>
    <dataValidation showInputMessage="1" showErrorMessage="1" sqref="C17 C19" xr:uid="{00000000-0002-0000-0300-000001000000}"/>
    <dataValidation type="list" allowBlank="1" showInputMessage="1" showErrorMessage="1" sqref="C13" xr:uid="{00000000-0002-0000-0300-000002000000}">
      <formula1>NEWThresholdProjects</formula1>
    </dataValidation>
  </dataValidations>
  <pageMargins left="0.7" right="0.7" top="0.75" bottom="0.75" header="0.3" footer="0.3"/>
  <pageSetup scale="7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YesToAll">
              <controlPr defaultSize="0" autoFill="0" autoLine="0" autoPict="0" macro="[1]!Yes_To_All_Thresholds">
                <anchor moveWithCells="1">
                  <from>
                    <xdr:col>9</xdr:col>
                    <xdr:colOff>590550</xdr:colOff>
                    <xdr:row>22</xdr:row>
                    <xdr:rowOff>228600</xdr:rowOff>
                  </from>
                  <to>
                    <xdr:col>9</xdr:col>
                    <xdr:colOff>590550</xdr:colOff>
                    <xdr:row>24</xdr:row>
                    <xdr:rowOff>47625</xdr:rowOff>
                  </to>
                </anchor>
              </controlPr>
            </control>
          </mc:Choice>
        </mc:AlternateContent>
        <mc:AlternateContent xmlns:mc="http://schemas.openxmlformats.org/markup-compatibility/2006">
          <mc:Choice Requires="x14">
            <control shapeId="19458" r:id="rId5" name="Button 2">
              <controlPr defaultSize="0" print="0" autoFill="0" autoPict="0" macro="[1]!SaveCurrentProject">
                <anchor moveWithCells="1" sizeWithCells="1">
                  <from>
                    <xdr:col>9</xdr:col>
                    <xdr:colOff>457200</xdr:colOff>
                    <xdr:row>12</xdr:row>
                    <xdr:rowOff>47625</xdr:rowOff>
                  </from>
                  <to>
                    <xdr:col>11</xdr:col>
                    <xdr:colOff>0</xdr:colOff>
                    <xdr:row>14</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1574370-A6A6-4E9A-BC22-1F36829BAE8E}">
            <x14:dataBar minLength="0" maxLength="100" border="1" gradient="0">
              <x14:cfvo type="num">
                <xm:f>0</xm:f>
              </x14:cfvo>
              <x14:cfvo type="num">
                <xm:f>1</xm:f>
              </x14:cfvo>
              <x14:borderColor rgb="FF000000"/>
              <x14:negativeFillColor rgb="FFFF0000"/>
              <x14:axisColor rgb="FF000000"/>
            </x14:dataBar>
          </x14:cfRule>
          <xm:sqref>G18</xm:sqref>
        </x14:conditionalFormatting>
        <x14:conditionalFormatting xmlns:xm="http://schemas.microsoft.com/office/excel/2006/main">
          <x14:cfRule type="expression" priority="2" stopIfTrue="1" id="{896654A9-D095-44A3-8949-3F9AD0A60F86}">
            <xm:f>'\Users\Pleslie\Documents\NEW Project Scoring Sheets for R &amp; R\[NEW project Thresholds based on HUD 2019 In EXCEL.xlsb]CUSTOMIZE RATING CRITERIA'!#REF!="X"</xm:f>
            <x14:dxf>
              <border>
                <left/>
                <right/>
                <top/>
                <bottom style="dotted">
                  <color auto="1"/>
                </bottom>
                <vertical/>
                <horizontal/>
              </border>
            </x14:dxf>
          </x14:cfRule>
          <xm:sqref>B60:J100</xm:sqref>
        </x14:conditionalFormatting>
        <x14:conditionalFormatting xmlns:xm="http://schemas.microsoft.com/office/excel/2006/main">
          <x14:cfRule type="expression" priority="6" stopIfTrue="1" id="{71771EA4-3C30-4C9D-A241-BF95D7A81C6E}">
            <xm:f>'\Users\Pleslie\Documents\NEW Project Scoring Sheets for R &amp; R\[NEW project Thresholds based on HUD 2019 In EXCEL.xlsb]CUSTOMIZE RATING CRITERIA'!#REF!="X"</xm:f>
            <x14:dxf>
              <border>
                <left/>
                <right/>
                <top/>
                <bottom style="dotted">
                  <color auto="1"/>
                </bottom>
                <vertical/>
                <horizontal/>
              </border>
            </x14:dxf>
          </x14:cfRule>
          <xm:sqref>B101:J130</xm:sqref>
        </x14:conditionalFormatting>
        <x14:conditionalFormatting xmlns:xm="http://schemas.microsoft.com/office/excel/2006/main">
          <x14:cfRule type="expression" priority="3" id="{B9106D62-ED5F-4BC9-AA2D-F6DA7D9E3ECE}">
            <xm:f>'\Users\Pleslie\Documents\NEW Project Scoring Sheets for R &amp; R\[NEW project Thresholds based on HUD 2019 In EXCEL.xlsb]CUSTOMIZE RATING CRITERIA'!#REF!&lt;&gt;"X"</xm:f>
            <x14:dxf>
              <font>
                <color theme="0"/>
              </font>
              <fill>
                <patternFill>
                  <bgColor theme="0"/>
                </patternFill>
              </fill>
              <border>
                <left/>
                <right/>
                <top/>
                <bottom/>
                <vertical/>
                <horizontal/>
              </border>
            </x14:dxf>
          </x14:cfRule>
          <xm:sqref>B60:K100</xm:sqref>
        </x14:conditionalFormatting>
        <x14:conditionalFormatting xmlns:xm="http://schemas.microsoft.com/office/excel/2006/main">
          <x14:cfRule type="expression" priority="7" id="{00B50715-AA66-442A-B126-B152EAD441D1}">
            <xm:f>'\Users\Pleslie\Documents\NEW Project Scoring Sheets for R &amp; R\[NEW project Thresholds based on HUD 2019 In EXCEL.xlsb]CUSTOMIZE RATING CRITERIA'!#REF!&lt;&gt;"X"</xm:f>
            <x14:dxf>
              <font>
                <color theme="0"/>
              </font>
              <fill>
                <patternFill>
                  <bgColor theme="0"/>
                </patternFill>
              </fill>
              <border>
                <left/>
                <right/>
                <top/>
                <bottom/>
                <vertical/>
                <horizontal/>
              </border>
            </x14:dxf>
          </x14:cfRule>
          <xm:sqref>B101:K130</xm:sqref>
        </x14:conditionalFormatting>
        <x14:conditionalFormatting xmlns:xm="http://schemas.microsoft.com/office/excel/2006/main">
          <x14:cfRule type="expression" priority="1" id="{D765D90A-EF8B-45C2-8E3B-731CC0774C7B}">
            <xm:f>'\Users\Pleslie\Documents\NEW Project Scoring Sheets for R &amp; R\[NEW project Thresholds based on HUD 2019 In EXCEL.xlsb]CUSTOMIZE RATING CRITERIA'!#REF!="X"</xm:f>
            <x14:dxf>
              <border>
                <left style="thin">
                  <color auto="1"/>
                </left>
                <right style="thin">
                  <color auto="1"/>
                </right>
                <top style="thin">
                  <color auto="1"/>
                </top>
                <bottom style="thin">
                  <color auto="1"/>
                </bottom>
                <vertical/>
                <horizontal/>
              </border>
            </x14:dxf>
          </x14:cfRule>
          <xm:sqref>K60:K100</xm:sqref>
        </x14:conditionalFormatting>
        <x14:conditionalFormatting xmlns:xm="http://schemas.microsoft.com/office/excel/2006/main">
          <x14:cfRule type="expression" priority="5" id="{EC6DD389-3A97-4869-B7E3-72766141D096}">
            <xm:f>'\Users\Pleslie\Documents\NEW Project Scoring Sheets for R &amp; R\[NEW project Thresholds based on HUD 2019 In EXCEL.xlsb]CUSTOMIZE RATING CRITERIA'!#REF!="X"</xm:f>
            <x14:dxf>
              <border>
                <left style="thin">
                  <color auto="1"/>
                </left>
                <right style="thin">
                  <color auto="1"/>
                </right>
                <top style="thin">
                  <color auto="1"/>
                </top>
                <bottom style="thin">
                  <color auto="1"/>
                </bottom>
                <vertical/>
                <horizontal/>
              </border>
            </x14:dxf>
          </x14:cfRule>
          <xm:sqref>K101:K130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46"/>
  <sheetViews>
    <sheetView topLeftCell="A4" zoomScale="71" zoomScaleNormal="71" workbookViewId="0">
      <selection activeCell="K8" sqref="K8"/>
    </sheetView>
  </sheetViews>
  <sheetFormatPr defaultRowHeight="15" x14ac:dyDescent="0.25"/>
  <cols>
    <col min="1" max="1" width="44.140625" bestFit="1" customWidth="1"/>
    <col min="2" max="2" width="53.5703125" bestFit="1" customWidth="1"/>
    <col min="3" max="3" width="13.5703125" style="1" customWidth="1"/>
    <col min="4" max="4" width="17.7109375" style="1" bestFit="1" customWidth="1"/>
    <col min="5" max="5" width="15.28515625" style="1" bestFit="1" customWidth="1"/>
    <col min="6" max="6" width="28.28515625" style="1" bestFit="1" customWidth="1"/>
    <col min="7" max="7" width="21.85546875" style="1" bestFit="1" customWidth="1"/>
    <col min="8" max="8" width="19" style="1" bestFit="1" customWidth="1"/>
    <col min="9" max="9" width="35.42578125" customWidth="1"/>
    <col min="10" max="10" width="15.7109375" style="1" bestFit="1" customWidth="1"/>
    <col min="11" max="12" width="22.85546875" style="1" bestFit="1" customWidth="1"/>
    <col min="14" max="14" width="29.28515625" customWidth="1"/>
  </cols>
  <sheetData>
    <row r="1" spans="1:12" ht="15.75" thickBot="1" x14ac:dyDescent="0.3">
      <c r="A1" s="453" t="s">
        <v>352</v>
      </c>
      <c r="B1" s="454"/>
      <c r="C1" s="454"/>
      <c r="D1" s="454"/>
      <c r="E1" s="454"/>
      <c r="F1" s="454"/>
      <c r="G1" s="454"/>
      <c r="H1" s="454"/>
      <c r="I1" s="455"/>
    </row>
    <row r="2" spans="1:12" x14ac:dyDescent="0.25">
      <c r="A2" s="54"/>
      <c r="B2" s="54"/>
      <c r="C2" s="54"/>
      <c r="D2" s="54"/>
      <c r="E2" s="54"/>
      <c r="F2" s="54"/>
      <c r="G2" s="54"/>
      <c r="H2" s="54"/>
      <c r="I2" s="54"/>
    </row>
    <row r="3" spans="1:12" x14ac:dyDescent="0.25">
      <c r="A3" t="s">
        <v>222</v>
      </c>
      <c r="C3" s="456"/>
      <c r="D3" s="457"/>
      <c r="E3" s="457"/>
      <c r="F3" s="457"/>
      <c r="G3" s="458"/>
      <c r="H3" s="56" t="s">
        <v>125</v>
      </c>
    </row>
    <row r="4" spans="1:12" x14ac:dyDescent="0.25">
      <c r="A4" t="s">
        <v>223</v>
      </c>
      <c r="C4" s="456"/>
      <c r="D4" s="457"/>
      <c r="E4" s="457"/>
      <c r="F4" s="457"/>
      <c r="G4" s="458"/>
      <c r="H4" s="56"/>
    </row>
    <row r="5" spans="1:12" x14ac:dyDescent="0.25">
      <c r="A5" t="s">
        <v>126</v>
      </c>
      <c r="C5" s="456"/>
      <c r="D5" s="457"/>
      <c r="E5" s="457"/>
      <c r="F5" s="457"/>
      <c r="G5" s="458"/>
      <c r="H5" s="56" t="s">
        <v>127</v>
      </c>
    </row>
    <row r="6" spans="1:12" x14ac:dyDescent="0.25">
      <c r="A6" t="s">
        <v>128</v>
      </c>
      <c r="C6" s="456"/>
      <c r="D6" s="457"/>
      <c r="E6" s="457"/>
      <c r="F6" s="457"/>
      <c r="G6" s="458"/>
      <c r="H6" s="56"/>
    </row>
    <row r="8" spans="1:12" ht="45" x14ac:dyDescent="0.25">
      <c r="A8" s="62" t="s">
        <v>0</v>
      </c>
      <c r="B8" s="62" t="s">
        <v>1</v>
      </c>
      <c r="C8" s="113" t="s">
        <v>347</v>
      </c>
      <c r="D8" s="113" t="s">
        <v>164</v>
      </c>
      <c r="E8" s="113" t="s">
        <v>160</v>
      </c>
      <c r="F8" s="113" t="s">
        <v>168</v>
      </c>
      <c r="G8" s="113" t="s">
        <v>812</v>
      </c>
      <c r="H8" s="113" t="s">
        <v>192</v>
      </c>
      <c r="I8" s="62" t="s">
        <v>348</v>
      </c>
      <c r="J8" s="113" t="s">
        <v>141</v>
      </c>
      <c r="K8" s="113" t="s">
        <v>349</v>
      </c>
      <c r="L8" s="113" t="s">
        <v>350</v>
      </c>
    </row>
    <row r="9" spans="1:12" x14ac:dyDescent="0.25">
      <c r="A9" s="59" t="s">
        <v>27</v>
      </c>
      <c r="B9" s="59" t="s">
        <v>153</v>
      </c>
      <c r="C9" s="76" t="s">
        <v>23</v>
      </c>
      <c r="D9" s="76">
        <v>0</v>
      </c>
      <c r="E9" s="76"/>
      <c r="F9" s="76" t="s">
        <v>4</v>
      </c>
      <c r="G9" s="76" t="s">
        <v>28</v>
      </c>
      <c r="H9" s="76" t="s">
        <v>28</v>
      </c>
      <c r="I9" s="59" t="s">
        <v>154</v>
      </c>
      <c r="J9" s="58">
        <v>0</v>
      </c>
      <c r="K9" s="58">
        <v>0</v>
      </c>
      <c r="L9" s="58">
        <v>0</v>
      </c>
    </row>
    <row r="10" spans="1:12" x14ac:dyDescent="0.25">
      <c r="A10" s="59" t="s">
        <v>27</v>
      </c>
      <c r="B10" s="59" t="s">
        <v>5</v>
      </c>
      <c r="C10" s="76" t="s">
        <v>23</v>
      </c>
      <c r="D10" s="76">
        <v>0</v>
      </c>
      <c r="E10" s="76"/>
      <c r="F10" s="76" t="s">
        <v>4</v>
      </c>
      <c r="G10" s="76"/>
      <c r="H10" s="76"/>
      <c r="I10" s="59" t="s">
        <v>29</v>
      </c>
      <c r="J10" s="58">
        <v>0</v>
      </c>
      <c r="K10" s="58">
        <v>0</v>
      </c>
      <c r="L10" s="58">
        <v>0</v>
      </c>
    </row>
    <row r="11" spans="1:12" x14ac:dyDescent="0.25">
      <c r="A11" s="59" t="s">
        <v>27</v>
      </c>
      <c r="B11" s="59" t="s">
        <v>6</v>
      </c>
      <c r="C11" s="76" t="s">
        <v>23</v>
      </c>
      <c r="D11" s="76">
        <v>0</v>
      </c>
      <c r="E11" s="76"/>
      <c r="F11" s="76" t="s">
        <v>4</v>
      </c>
      <c r="G11" s="76"/>
      <c r="H11" s="76"/>
      <c r="I11" s="59" t="s">
        <v>30</v>
      </c>
      <c r="J11" s="58">
        <v>0</v>
      </c>
      <c r="K11" s="58">
        <v>0</v>
      </c>
      <c r="L11" s="58">
        <v>0</v>
      </c>
    </row>
    <row r="12" spans="1:12" x14ac:dyDescent="0.25">
      <c r="A12" s="59" t="s">
        <v>27</v>
      </c>
      <c r="B12" s="59" t="s">
        <v>7</v>
      </c>
      <c r="C12" s="76" t="s">
        <v>23</v>
      </c>
      <c r="D12" s="76">
        <v>0</v>
      </c>
      <c r="E12" s="76"/>
      <c r="F12" s="76" t="s">
        <v>4</v>
      </c>
      <c r="G12" s="76"/>
      <c r="H12" s="76"/>
      <c r="I12" s="59" t="s">
        <v>170</v>
      </c>
      <c r="J12" s="58">
        <v>0</v>
      </c>
      <c r="K12" s="58">
        <v>0</v>
      </c>
      <c r="L12" s="58">
        <v>0</v>
      </c>
    </row>
    <row r="13" spans="1:12" s="35" customFormat="1" ht="30" x14ac:dyDescent="0.25">
      <c r="A13" s="606" t="s">
        <v>27</v>
      </c>
      <c r="B13" s="73" t="s">
        <v>38</v>
      </c>
      <c r="C13" s="93" t="s">
        <v>23</v>
      </c>
      <c r="D13" s="93">
        <v>0</v>
      </c>
      <c r="E13" s="76"/>
      <c r="F13" s="93" t="s">
        <v>4</v>
      </c>
      <c r="G13" s="93"/>
      <c r="H13" s="93"/>
      <c r="I13" t="s">
        <v>239</v>
      </c>
      <c r="J13" s="58">
        <v>0</v>
      </c>
      <c r="K13" s="58">
        <v>0</v>
      </c>
      <c r="L13" s="58">
        <v>0</v>
      </c>
    </row>
    <row r="14" spans="1:12" s="35" customFormat="1" ht="30" x14ac:dyDescent="0.25">
      <c r="A14" s="606" t="s">
        <v>27</v>
      </c>
      <c r="B14" s="72" t="s">
        <v>162</v>
      </c>
      <c r="C14" s="93" t="s">
        <v>23</v>
      </c>
      <c r="D14" s="93">
        <v>0</v>
      </c>
      <c r="E14" s="76"/>
      <c r="F14" s="93" t="s">
        <v>4</v>
      </c>
      <c r="G14" s="93"/>
      <c r="H14" s="93"/>
      <c r="I14" s="73" t="s">
        <v>161</v>
      </c>
      <c r="J14" s="58">
        <v>0</v>
      </c>
      <c r="K14" s="58">
        <v>0</v>
      </c>
      <c r="L14" s="58">
        <v>0</v>
      </c>
    </row>
    <row r="15" spans="1:12" x14ac:dyDescent="0.25">
      <c r="A15" s="606" t="s">
        <v>27</v>
      </c>
      <c r="B15" s="72" t="s">
        <v>260</v>
      </c>
      <c r="C15" s="93" t="s">
        <v>23</v>
      </c>
      <c r="D15" s="120">
        <v>0</v>
      </c>
      <c r="E15" s="76"/>
      <c r="F15" s="93" t="s">
        <v>4</v>
      </c>
      <c r="G15" s="93"/>
      <c r="H15" s="93"/>
      <c r="I15" s="95" t="s">
        <v>261</v>
      </c>
      <c r="J15" s="58">
        <v>0</v>
      </c>
      <c r="K15" s="58">
        <v>0</v>
      </c>
      <c r="L15" s="58">
        <v>0</v>
      </c>
    </row>
    <row r="16" spans="1:12" ht="30" x14ac:dyDescent="0.25">
      <c r="A16" s="333" t="s">
        <v>9</v>
      </c>
      <c r="B16" s="334" t="s">
        <v>24</v>
      </c>
      <c r="C16" s="152" t="s">
        <v>23</v>
      </c>
      <c r="D16" s="152">
        <v>25</v>
      </c>
      <c r="E16" s="152"/>
      <c r="F16" s="142" t="s">
        <v>354</v>
      </c>
      <c r="G16" s="337" t="s">
        <v>459</v>
      </c>
      <c r="H16" s="142" t="s">
        <v>362</v>
      </c>
      <c r="I16" s="332" t="s">
        <v>140</v>
      </c>
      <c r="J16" s="58">
        <v>25</v>
      </c>
      <c r="K16" s="58">
        <v>12.5</v>
      </c>
      <c r="L16" s="58">
        <v>0</v>
      </c>
    </row>
    <row r="17" spans="1:17" x14ac:dyDescent="0.25">
      <c r="A17" s="333" t="s">
        <v>11</v>
      </c>
      <c r="B17" s="334" t="s">
        <v>738</v>
      </c>
      <c r="C17" s="151" t="s">
        <v>23</v>
      </c>
      <c r="D17" s="151">
        <v>5</v>
      </c>
      <c r="E17" s="151"/>
      <c r="F17" s="139" t="s">
        <v>353</v>
      </c>
      <c r="G17" s="139" t="s">
        <v>458</v>
      </c>
      <c r="H17" s="139" t="s">
        <v>363</v>
      </c>
      <c r="I17" s="89" t="s">
        <v>33</v>
      </c>
      <c r="J17" s="58">
        <v>5</v>
      </c>
      <c r="K17" s="58">
        <v>2.5</v>
      </c>
      <c r="L17" s="58">
        <v>0</v>
      </c>
    </row>
    <row r="18" spans="1:17" ht="30" x14ac:dyDescent="0.25">
      <c r="A18" s="335" t="s">
        <v>280</v>
      </c>
      <c r="B18" s="335" t="s">
        <v>795</v>
      </c>
      <c r="C18" s="134" t="s">
        <v>23</v>
      </c>
      <c r="D18" s="134">
        <v>2</v>
      </c>
      <c r="E18" s="134"/>
      <c r="F18" s="135" t="s">
        <v>355</v>
      </c>
      <c r="G18" s="135" t="s">
        <v>457</v>
      </c>
      <c r="H18" s="135" t="s">
        <v>364</v>
      </c>
      <c r="I18" s="89" t="s">
        <v>33</v>
      </c>
      <c r="J18" s="58">
        <v>2</v>
      </c>
      <c r="K18" s="58">
        <v>1</v>
      </c>
      <c r="L18" s="58">
        <v>0</v>
      </c>
    </row>
    <row r="19" spans="1:17" ht="30" x14ac:dyDescent="0.25">
      <c r="A19" s="335" t="s">
        <v>280</v>
      </c>
      <c r="B19" s="335" t="s">
        <v>796</v>
      </c>
      <c r="C19" s="134" t="s">
        <v>23</v>
      </c>
      <c r="D19" s="134">
        <v>2</v>
      </c>
      <c r="E19" s="134"/>
      <c r="F19" s="135" t="s">
        <v>356</v>
      </c>
      <c r="G19" s="135" t="s">
        <v>456</v>
      </c>
      <c r="H19" s="135" t="s">
        <v>365</v>
      </c>
      <c r="I19" s="89" t="s">
        <v>33</v>
      </c>
      <c r="J19" s="58">
        <v>2</v>
      </c>
      <c r="K19" s="58">
        <v>1</v>
      </c>
      <c r="L19" s="58">
        <v>0</v>
      </c>
    </row>
    <row r="20" spans="1:17" ht="30" x14ac:dyDescent="0.25">
      <c r="A20" s="335" t="s">
        <v>278</v>
      </c>
      <c r="B20" s="335" t="s">
        <v>15</v>
      </c>
      <c r="C20" s="134" t="s">
        <v>23</v>
      </c>
      <c r="D20" s="134">
        <v>3</v>
      </c>
      <c r="E20" s="134"/>
      <c r="F20" s="143" t="s">
        <v>357</v>
      </c>
      <c r="G20" s="143" t="s">
        <v>438</v>
      </c>
      <c r="H20" s="135" t="s">
        <v>366</v>
      </c>
      <c r="I20" s="89" t="s">
        <v>33</v>
      </c>
      <c r="J20" s="58">
        <v>3</v>
      </c>
      <c r="K20" s="58">
        <v>1.5</v>
      </c>
      <c r="L20" s="58">
        <v>0</v>
      </c>
    </row>
    <row r="21" spans="1:17" ht="30" x14ac:dyDescent="0.25">
      <c r="A21" s="335" t="s">
        <v>278</v>
      </c>
      <c r="B21" s="335" t="s">
        <v>16</v>
      </c>
      <c r="C21" s="134" t="s">
        <v>23</v>
      </c>
      <c r="D21" s="134">
        <v>3</v>
      </c>
      <c r="E21" s="134"/>
      <c r="F21" s="135" t="s">
        <v>358</v>
      </c>
      <c r="G21" s="135" t="s">
        <v>453</v>
      </c>
      <c r="H21" s="135" t="s">
        <v>367</v>
      </c>
      <c r="I21" s="89" t="s">
        <v>33</v>
      </c>
      <c r="J21" s="58">
        <v>3</v>
      </c>
      <c r="K21" s="58">
        <v>1.5</v>
      </c>
      <c r="L21" s="58">
        <v>0</v>
      </c>
    </row>
    <row r="22" spans="1:17" s="67" customFormat="1" ht="30" x14ac:dyDescent="0.25">
      <c r="A22" s="318" t="s">
        <v>17</v>
      </c>
      <c r="B22" s="318" t="s">
        <v>8</v>
      </c>
      <c r="C22" s="118" t="s">
        <v>23</v>
      </c>
      <c r="D22" s="118">
        <v>5</v>
      </c>
      <c r="E22" s="118"/>
      <c r="F22" s="121" t="s">
        <v>216</v>
      </c>
      <c r="G22" s="121" t="s">
        <v>217</v>
      </c>
      <c r="H22" s="121" t="s">
        <v>199</v>
      </c>
      <c r="I22" s="66" t="s">
        <v>150</v>
      </c>
      <c r="J22" s="117">
        <v>5</v>
      </c>
      <c r="K22" s="117">
        <v>3</v>
      </c>
      <c r="L22" s="117">
        <v>0</v>
      </c>
    </row>
    <row r="23" spans="1:17" s="35" customFormat="1" ht="45" customHeight="1" x14ac:dyDescent="0.25">
      <c r="A23" s="302" t="s">
        <v>17</v>
      </c>
      <c r="B23" s="299" t="s">
        <v>113</v>
      </c>
      <c r="C23" s="77" t="s">
        <v>23</v>
      </c>
      <c r="D23" s="77">
        <v>5</v>
      </c>
      <c r="E23" s="77"/>
      <c r="F23" s="77" t="s">
        <v>114</v>
      </c>
      <c r="G23" s="122" t="s">
        <v>174</v>
      </c>
      <c r="H23" s="122" t="s">
        <v>173</v>
      </c>
      <c r="I23" s="60" t="s">
        <v>240</v>
      </c>
      <c r="J23" s="57">
        <v>5</v>
      </c>
      <c r="K23" s="57">
        <v>3</v>
      </c>
      <c r="L23" s="57">
        <v>0</v>
      </c>
    </row>
    <row r="24" spans="1:17" s="35" customFormat="1" ht="31.5" customHeight="1" x14ac:dyDescent="0.25">
      <c r="A24" s="302" t="s">
        <v>17</v>
      </c>
      <c r="B24" s="299" t="s">
        <v>180</v>
      </c>
      <c r="C24" s="77" t="s">
        <v>23</v>
      </c>
      <c r="D24" s="77">
        <v>4</v>
      </c>
      <c r="E24" s="77"/>
      <c r="F24" s="77" t="s">
        <v>114</v>
      </c>
      <c r="G24" s="122" t="s">
        <v>193</v>
      </c>
      <c r="H24" s="122" t="s">
        <v>194</v>
      </c>
      <c r="I24" s="61" t="s">
        <v>182</v>
      </c>
      <c r="J24" s="57">
        <v>4</v>
      </c>
      <c r="K24" s="57">
        <v>2</v>
      </c>
      <c r="L24" s="57">
        <v>0</v>
      </c>
    </row>
    <row r="25" spans="1:17" s="35" customFormat="1" ht="31.5" customHeight="1" x14ac:dyDescent="0.25">
      <c r="A25" s="302" t="s">
        <v>17</v>
      </c>
      <c r="B25" s="299" t="s">
        <v>176</v>
      </c>
      <c r="C25" s="77" t="s">
        <v>23</v>
      </c>
      <c r="D25" s="77">
        <v>6</v>
      </c>
      <c r="E25" s="77"/>
      <c r="F25" s="77" t="s">
        <v>157</v>
      </c>
      <c r="G25" s="122" t="s">
        <v>166</v>
      </c>
      <c r="H25" s="122" t="s">
        <v>469</v>
      </c>
      <c r="I25" s="61" t="s">
        <v>181</v>
      </c>
      <c r="J25" s="57">
        <v>6</v>
      </c>
      <c r="K25" s="57">
        <v>3</v>
      </c>
      <c r="L25" s="57">
        <v>0</v>
      </c>
    </row>
    <row r="26" spans="1:17" s="35" customFormat="1" ht="59.45" customHeight="1" x14ac:dyDescent="0.25">
      <c r="A26" s="306" t="s">
        <v>17</v>
      </c>
      <c r="B26" s="303" t="s">
        <v>18</v>
      </c>
      <c r="C26" s="86" t="s">
        <v>23</v>
      </c>
      <c r="D26" s="86">
        <v>12</v>
      </c>
      <c r="E26" s="86"/>
      <c r="F26" s="127" t="s">
        <v>351</v>
      </c>
      <c r="G26" s="127" t="s">
        <v>550</v>
      </c>
      <c r="H26" s="127" t="s">
        <v>551</v>
      </c>
      <c r="I26" s="71" t="s">
        <v>167</v>
      </c>
      <c r="J26" s="57">
        <v>12</v>
      </c>
      <c r="K26" s="57">
        <v>6</v>
      </c>
      <c r="L26" s="57">
        <v>0</v>
      </c>
      <c r="N26" s="157" t="s">
        <v>552</v>
      </c>
      <c r="P26" s="35" t="s">
        <v>28</v>
      </c>
      <c r="Q26" s="35" t="s">
        <v>28</v>
      </c>
    </row>
    <row r="27" spans="1:17" s="35" customFormat="1" ht="30" x14ac:dyDescent="0.25">
      <c r="A27" s="303" t="s">
        <v>151</v>
      </c>
      <c r="B27" s="303" t="s">
        <v>32</v>
      </c>
      <c r="C27" s="86" t="s">
        <v>23</v>
      </c>
      <c r="D27" s="86">
        <v>15</v>
      </c>
      <c r="E27" s="86"/>
      <c r="F27" s="128" t="s">
        <v>361</v>
      </c>
      <c r="G27" s="128" t="s">
        <v>455</v>
      </c>
      <c r="H27" s="128" t="s">
        <v>368</v>
      </c>
      <c r="I27" s="70" t="s">
        <v>163</v>
      </c>
      <c r="J27" s="57">
        <v>15</v>
      </c>
      <c r="K27" s="57">
        <v>7.5</v>
      </c>
      <c r="L27" s="57">
        <v>0</v>
      </c>
    </row>
    <row r="28" spans="1:17" s="35" customFormat="1" ht="30" x14ac:dyDescent="0.25">
      <c r="A28" s="607" t="s">
        <v>19</v>
      </c>
      <c r="B28" s="336" t="s">
        <v>20</v>
      </c>
      <c r="C28" s="152" t="s">
        <v>23</v>
      </c>
      <c r="D28" s="152">
        <v>5</v>
      </c>
      <c r="E28" s="152"/>
      <c r="F28" s="142" t="s">
        <v>359</v>
      </c>
      <c r="G28" s="338" t="s">
        <v>454</v>
      </c>
      <c r="H28" s="338" t="s">
        <v>369</v>
      </c>
      <c r="I28" s="98" t="s">
        <v>184</v>
      </c>
      <c r="J28" s="57">
        <v>5</v>
      </c>
      <c r="K28" s="57">
        <v>2.5</v>
      </c>
      <c r="L28" s="57">
        <v>0</v>
      </c>
    </row>
    <row r="29" spans="1:17" s="35" customFormat="1" ht="30" x14ac:dyDescent="0.25">
      <c r="A29" s="597" t="s">
        <v>791</v>
      </c>
      <c r="B29" s="339" t="s">
        <v>21</v>
      </c>
      <c r="C29" s="340" t="s">
        <v>23</v>
      </c>
      <c r="D29" s="340">
        <v>5</v>
      </c>
      <c r="E29" s="340"/>
      <c r="F29" s="341" t="s">
        <v>358</v>
      </c>
      <c r="G29" s="142" t="s">
        <v>453</v>
      </c>
      <c r="H29" s="142" t="s">
        <v>367</v>
      </c>
      <c r="I29" s="98" t="s">
        <v>184</v>
      </c>
      <c r="J29" s="57">
        <v>5</v>
      </c>
      <c r="K29" s="57">
        <v>2.5</v>
      </c>
      <c r="L29" s="57">
        <v>0</v>
      </c>
    </row>
    <row r="30" spans="1:17" s="35" customFormat="1" ht="30" x14ac:dyDescent="0.25">
      <c r="A30" s="607" t="s">
        <v>19</v>
      </c>
      <c r="B30" s="336" t="s">
        <v>22</v>
      </c>
      <c r="C30" s="152" t="s">
        <v>23</v>
      </c>
      <c r="D30" s="152">
        <v>5</v>
      </c>
      <c r="E30" s="152"/>
      <c r="F30" s="337" t="s">
        <v>360</v>
      </c>
      <c r="G30" s="142" t="s">
        <v>452</v>
      </c>
      <c r="H30" s="142" t="s">
        <v>370</v>
      </c>
      <c r="I30" s="98" t="s">
        <v>184</v>
      </c>
      <c r="J30" s="57">
        <v>5</v>
      </c>
      <c r="K30" s="57">
        <v>2.5</v>
      </c>
      <c r="L30" s="57">
        <v>0</v>
      </c>
    </row>
    <row r="31" spans="1:17" s="35" customFormat="1" x14ac:dyDescent="0.25">
      <c r="A31" s="608" t="s">
        <v>155</v>
      </c>
      <c r="B31" s="68" t="s">
        <v>344</v>
      </c>
      <c r="C31" s="119" t="s">
        <v>23</v>
      </c>
      <c r="D31" s="119">
        <v>1</v>
      </c>
      <c r="E31" s="119"/>
      <c r="F31" s="123" t="s">
        <v>345</v>
      </c>
      <c r="G31" s="119" t="s">
        <v>142</v>
      </c>
      <c r="H31" s="119" t="s">
        <v>142</v>
      </c>
      <c r="I31" s="69" t="s">
        <v>346</v>
      </c>
      <c r="J31" s="57">
        <v>1</v>
      </c>
      <c r="K31" s="57">
        <v>0</v>
      </c>
      <c r="L31" s="57">
        <v>0</v>
      </c>
    </row>
    <row r="32" spans="1:17" s="35" customFormat="1" x14ac:dyDescent="0.25">
      <c r="A32" s="608" t="s">
        <v>542</v>
      </c>
      <c r="B32" s="68" t="s">
        <v>112</v>
      </c>
      <c r="C32" s="119" t="s">
        <v>23</v>
      </c>
      <c r="D32" s="119">
        <v>1</v>
      </c>
      <c r="E32" s="119"/>
      <c r="F32" s="124" t="s">
        <v>37</v>
      </c>
      <c r="G32" s="119" t="s">
        <v>177</v>
      </c>
      <c r="H32" s="119" t="s">
        <v>195</v>
      </c>
      <c r="I32" s="68" t="s">
        <v>185</v>
      </c>
      <c r="J32" s="57">
        <v>1</v>
      </c>
      <c r="K32" s="57">
        <v>0.5</v>
      </c>
      <c r="L32" s="57">
        <v>0</v>
      </c>
    </row>
    <row r="33" spans="1:12" s="35" customFormat="1" x14ac:dyDescent="0.25">
      <c r="A33" s="608" t="s">
        <v>156</v>
      </c>
      <c r="B33" s="68" t="s">
        <v>152</v>
      </c>
      <c r="C33" s="119" t="s">
        <v>23</v>
      </c>
      <c r="D33" s="119">
        <v>1</v>
      </c>
      <c r="E33" s="119"/>
      <c r="F33" s="124" t="s">
        <v>177</v>
      </c>
      <c r="G33" s="119" t="s">
        <v>196</v>
      </c>
      <c r="H33" s="119" t="s">
        <v>195</v>
      </c>
      <c r="I33" s="68" t="s">
        <v>171</v>
      </c>
      <c r="J33" s="57">
        <v>1</v>
      </c>
      <c r="K33" s="57">
        <v>0</v>
      </c>
      <c r="L33" s="57">
        <v>0</v>
      </c>
    </row>
    <row r="34" spans="1:12" s="35" customFormat="1" ht="63" customHeight="1" x14ac:dyDescent="0.25">
      <c r="A34" s="366" t="s">
        <v>790</v>
      </c>
      <c r="B34" s="315" t="s">
        <v>787</v>
      </c>
      <c r="C34" s="87" t="s">
        <v>23</v>
      </c>
      <c r="D34" s="87">
        <v>5</v>
      </c>
      <c r="E34" s="87"/>
      <c r="F34" s="87" t="s">
        <v>224</v>
      </c>
      <c r="G34" s="125" t="s">
        <v>534</v>
      </c>
      <c r="H34" s="126" t="s">
        <v>405</v>
      </c>
      <c r="I34" s="313" t="s">
        <v>792</v>
      </c>
      <c r="J34" s="57">
        <v>5</v>
      </c>
      <c r="K34" s="57" t="s">
        <v>533</v>
      </c>
      <c r="L34" s="57">
        <v>0</v>
      </c>
    </row>
    <row r="35" spans="1:12" s="35" customFormat="1" ht="63" customHeight="1" x14ac:dyDescent="0.25">
      <c r="A35" s="315" t="s">
        <v>539</v>
      </c>
      <c r="B35" s="314" t="s">
        <v>788</v>
      </c>
      <c r="C35" s="87" t="s">
        <v>34</v>
      </c>
      <c r="D35" s="87">
        <v>5</v>
      </c>
      <c r="E35" s="87"/>
      <c r="F35" s="87" t="s">
        <v>562</v>
      </c>
      <c r="G35" s="87" t="s">
        <v>371</v>
      </c>
      <c r="H35" s="87" t="s">
        <v>229</v>
      </c>
      <c r="I35" s="315" t="s">
        <v>793</v>
      </c>
      <c r="J35" s="57">
        <v>5</v>
      </c>
      <c r="K35" s="57">
        <v>2</v>
      </c>
      <c r="L35" s="57">
        <v>0</v>
      </c>
    </row>
    <row r="36" spans="1:12" ht="63" customHeight="1" x14ac:dyDescent="0.25">
      <c r="A36" s="315" t="s">
        <v>540</v>
      </c>
      <c r="B36" s="315" t="s">
        <v>794</v>
      </c>
      <c r="C36" s="87" t="s">
        <v>34</v>
      </c>
      <c r="D36" s="87">
        <v>5</v>
      </c>
      <c r="E36" s="87"/>
      <c r="F36" s="126" t="s">
        <v>372</v>
      </c>
      <c r="G36" s="129">
        <f xml:space="preserve"> 25%</f>
        <v>0.25</v>
      </c>
      <c r="H36" s="87" t="s">
        <v>142</v>
      </c>
      <c r="I36" s="315" t="s">
        <v>541</v>
      </c>
      <c r="J36" s="58">
        <v>5</v>
      </c>
      <c r="K36" s="58">
        <v>3</v>
      </c>
      <c r="L36" s="58">
        <v>0</v>
      </c>
    </row>
    <row r="37" spans="1:12" ht="29.1" customHeight="1" x14ac:dyDescent="0.25">
      <c r="C37" s="90" t="s">
        <v>148</v>
      </c>
      <c r="D37" s="90">
        <f>SUM(Table22[Max Points Possible])</f>
        <v>120</v>
      </c>
    </row>
    <row r="38" spans="1:12" x14ac:dyDescent="0.25">
      <c r="B38" s="23" t="s">
        <v>256</v>
      </c>
      <c r="D38" s="23">
        <f>D37*0.55</f>
        <v>66</v>
      </c>
      <c r="F38" s="1" t="s">
        <v>28</v>
      </c>
    </row>
    <row r="40" spans="1:12" x14ac:dyDescent="0.25">
      <c r="A40" s="155" t="s">
        <v>546</v>
      </c>
    </row>
    <row r="41" spans="1:12" x14ac:dyDescent="0.25">
      <c r="A41" s="64"/>
      <c r="B41" s="155" t="s">
        <v>547</v>
      </c>
      <c r="F41" s="1" t="s">
        <v>28</v>
      </c>
      <c r="G41" s="156" t="s">
        <v>28</v>
      </c>
      <c r="H41" s="1" t="s">
        <v>28</v>
      </c>
    </row>
    <row r="42" spans="1:12" x14ac:dyDescent="0.25">
      <c r="B42" s="155" t="s">
        <v>548</v>
      </c>
    </row>
    <row r="43" spans="1:12" x14ac:dyDescent="0.25">
      <c r="B43" s="155" t="s">
        <v>545</v>
      </c>
    </row>
    <row r="44" spans="1:12" x14ac:dyDescent="0.25">
      <c r="B44" s="155" t="s">
        <v>549</v>
      </c>
    </row>
    <row r="45" spans="1:12" x14ac:dyDescent="0.25">
      <c r="B45" s="155" t="s">
        <v>28</v>
      </c>
    </row>
    <row r="46" spans="1:12" x14ac:dyDescent="0.25">
      <c r="B46" s="155" t="s">
        <v>28</v>
      </c>
    </row>
  </sheetData>
  <mergeCells count="5">
    <mergeCell ref="A1:I1"/>
    <mergeCell ref="C3:G3"/>
    <mergeCell ref="C4:G4"/>
    <mergeCell ref="C5:G5"/>
    <mergeCell ref="C6:G6"/>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46"/>
  <sheetViews>
    <sheetView topLeftCell="A28" workbookViewId="0">
      <selection activeCell="A32" sqref="A32:A36"/>
    </sheetView>
  </sheetViews>
  <sheetFormatPr defaultRowHeight="15" x14ac:dyDescent="0.25"/>
  <cols>
    <col min="1" max="1" width="26.28515625" bestFit="1" customWidth="1"/>
    <col min="2" max="2" width="46.85546875" customWidth="1"/>
    <col min="3" max="3" width="7.85546875" customWidth="1"/>
    <col min="4" max="4" width="9.7109375" style="1" customWidth="1"/>
    <col min="5" max="5" width="10.140625" style="1" bestFit="1" customWidth="1"/>
    <col min="6" max="6" width="22" style="1" bestFit="1" customWidth="1"/>
    <col min="7" max="7" width="20.5703125" style="1" bestFit="1" customWidth="1"/>
    <col min="8" max="8" width="21.85546875" style="1" bestFit="1" customWidth="1"/>
    <col min="9" max="9" width="35.42578125" customWidth="1"/>
    <col min="10" max="10" width="16.5703125" style="1" bestFit="1" customWidth="1"/>
    <col min="11" max="12" width="16.85546875" style="1" bestFit="1" customWidth="1"/>
    <col min="14" max="14" width="15.5703125" customWidth="1"/>
  </cols>
  <sheetData>
    <row r="1" spans="1:12" ht="15.75" thickBot="1" x14ac:dyDescent="0.3">
      <c r="C1" s="453" t="s">
        <v>373</v>
      </c>
      <c r="D1" s="454"/>
      <c r="E1" s="454"/>
      <c r="F1" s="454"/>
      <c r="G1" s="454"/>
      <c r="H1" s="454"/>
      <c r="I1" s="454"/>
      <c r="J1" s="454"/>
      <c r="K1" s="455"/>
    </row>
    <row r="2" spans="1:12" x14ac:dyDescent="0.25">
      <c r="C2" s="54"/>
      <c r="D2" s="54"/>
      <c r="E2" s="54"/>
      <c r="F2" s="54"/>
      <c r="G2" s="54"/>
      <c r="H2" s="54"/>
      <c r="I2" s="54"/>
      <c r="J2" s="54"/>
      <c r="K2" s="54"/>
    </row>
    <row r="3" spans="1:12" x14ac:dyDescent="0.25">
      <c r="C3" t="s">
        <v>222</v>
      </c>
      <c r="E3" s="456"/>
      <c r="F3" s="457"/>
      <c r="G3" s="457"/>
      <c r="H3" s="457"/>
      <c r="I3" s="458"/>
      <c r="J3" s="56" t="s">
        <v>125</v>
      </c>
    </row>
    <row r="4" spans="1:12" x14ac:dyDescent="0.25">
      <c r="C4" t="s">
        <v>223</v>
      </c>
      <c r="E4" s="456"/>
      <c r="F4" s="457"/>
      <c r="G4" s="457"/>
      <c r="H4" s="457"/>
      <c r="I4" s="458"/>
      <c r="J4" s="56"/>
    </row>
    <row r="5" spans="1:12" ht="15" customHeight="1" x14ac:dyDescent="0.25">
      <c r="C5" t="s">
        <v>126</v>
      </c>
      <c r="E5" s="456"/>
      <c r="F5" s="457"/>
      <c r="G5" s="457"/>
      <c r="H5" s="457"/>
      <c r="I5" s="458"/>
      <c r="J5" s="56" t="s">
        <v>127</v>
      </c>
    </row>
    <row r="6" spans="1:12" x14ac:dyDescent="0.25">
      <c r="C6" t="s">
        <v>128</v>
      </c>
      <c r="E6" s="456"/>
      <c r="F6" s="457"/>
      <c r="G6" s="457"/>
      <c r="H6" s="457"/>
      <c r="I6" s="458"/>
      <c r="J6" s="56"/>
    </row>
    <row r="8" spans="1:12" ht="45.95" customHeight="1" x14ac:dyDescent="0.25">
      <c r="A8" t="s">
        <v>0</v>
      </c>
      <c r="B8" t="s">
        <v>1</v>
      </c>
      <c r="C8" t="s">
        <v>2</v>
      </c>
      <c r="D8" s="116" t="s">
        <v>164</v>
      </c>
      <c r="E8" s="116" t="s">
        <v>160</v>
      </c>
      <c r="F8" s="116" t="s">
        <v>374</v>
      </c>
      <c r="G8" s="116" t="s">
        <v>197</v>
      </c>
      <c r="H8" s="116" t="s">
        <v>198</v>
      </c>
      <c r="I8" t="s">
        <v>149</v>
      </c>
      <c r="J8" s="116" t="s">
        <v>141</v>
      </c>
      <c r="K8" s="116" t="s">
        <v>189</v>
      </c>
      <c r="L8" s="116" t="s">
        <v>190</v>
      </c>
    </row>
    <row r="9" spans="1:12" s="35" customFormat="1" x14ac:dyDescent="0.25">
      <c r="A9" s="59" t="s">
        <v>27</v>
      </c>
      <c r="B9" s="59" t="s">
        <v>153</v>
      </c>
      <c r="C9" s="76" t="s">
        <v>3</v>
      </c>
      <c r="D9" s="131">
        <v>0</v>
      </c>
      <c r="E9" s="76"/>
      <c r="F9" s="76" t="s">
        <v>4</v>
      </c>
      <c r="G9" s="76" t="s">
        <v>28</v>
      </c>
      <c r="H9" s="76" t="s">
        <v>28</v>
      </c>
      <c r="I9" s="59" t="s">
        <v>154</v>
      </c>
      <c r="J9" s="58">
        <v>0</v>
      </c>
      <c r="K9" s="58">
        <v>0</v>
      </c>
      <c r="L9" s="58">
        <v>0</v>
      </c>
    </row>
    <row r="10" spans="1:12" x14ac:dyDescent="0.25">
      <c r="A10" s="59" t="s">
        <v>27</v>
      </c>
      <c r="B10" s="59" t="s">
        <v>5</v>
      </c>
      <c r="C10" s="76" t="s">
        <v>3</v>
      </c>
      <c r="D10" s="131">
        <v>0</v>
      </c>
      <c r="E10" s="76"/>
      <c r="F10" s="76" t="s">
        <v>4</v>
      </c>
      <c r="G10" s="76"/>
      <c r="H10" s="76"/>
      <c r="I10" s="59" t="s">
        <v>29</v>
      </c>
      <c r="J10" s="58">
        <v>0</v>
      </c>
      <c r="K10" s="58">
        <v>0</v>
      </c>
      <c r="L10" s="58">
        <v>0</v>
      </c>
    </row>
    <row r="11" spans="1:12" x14ac:dyDescent="0.25">
      <c r="A11" s="59" t="s">
        <v>27</v>
      </c>
      <c r="B11" s="59" t="s">
        <v>6</v>
      </c>
      <c r="C11" s="76" t="s">
        <v>3</v>
      </c>
      <c r="D11" s="131">
        <v>0</v>
      </c>
      <c r="E11" s="76"/>
      <c r="F11" s="76" t="s">
        <v>4</v>
      </c>
      <c r="G11" s="76"/>
      <c r="H11" s="76"/>
      <c r="I11" s="59" t="s">
        <v>30</v>
      </c>
      <c r="J11" s="58">
        <v>0</v>
      </c>
      <c r="K11" s="58">
        <v>0</v>
      </c>
      <c r="L11" s="58">
        <v>0</v>
      </c>
    </row>
    <row r="12" spans="1:12" x14ac:dyDescent="0.25">
      <c r="A12" s="59" t="s">
        <v>27</v>
      </c>
      <c r="B12" s="59" t="s">
        <v>7</v>
      </c>
      <c r="C12" s="76" t="s">
        <v>3</v>
      </c>
      <c r="D12" s="131">
        <v>0</v>
      </c>
      <c r="E12" s="76"/>
      <c r="F12" s="76" t="s">
        <v>4</v>
      </c>
      <c r="G12" s="76"/>
      <c r="H12" s="76"/>
      <c r="I12" s="59" t="s">
        <v>170</v>
      </c>
      <c r="J12" s="58">
        <v>0</v>
      </c>
      <c r="K12" s="58">
        <v>0</v>
      </c>
      <c r="L12" s="58">
        <v>0</v>
      </c>
    </row>
    <row r="13" spans="1:12" ht="30" x14ac:dyDescent="0.25">
      <c r="A13" s="72" t="s">
        <v>27</v>
      </c>
      <c r="B13" s="73" t="s">
        <v>38</v>
      </c>
      <c r="C13" s="76" t="s">
        <v>3</v>
      </c>
      <c r="D13" s="120">
        <v>0</v>
      </c>
      <c r="E13" s="93"/>
      <c r="F13" s="93" t="s">
        <v>4</v>
      </c>
      <c r="G13" s="93"/>
      <c r="H13" s="93"/>
      <c r="I13" s="62" t="s">
        <v>239</v>
      </c>
      <c r="J13" s="58">
        <v>0</v>
      </c>
      <c r="K13" s="58">
        <v>0</v>
      </c>
      <c r="L13" s="58">
        <v>0</v>
      </c>
    </row>
    <row r="14" spans="1:12" ht="30" x14ac:dyDescent="0.25">
      <c r="A14" s="72" t="s">
        <v>27</v>
      </c>
      <c r="B14" s="72" t="s">
        <v>162</v>
      </c>
      <c r="C14" s="76" t="s">
        <v>3</v>
      </c>
      <c r="D14" s="120">
        <v>0</v>
      </c>
      <c r="E14" s="93"/>
      <c r="F14" s="93" t="s">
        <v>4</v>
      </c>
      <c r="G14" s="93"/>
      <c r="H14" s="93"/>
      <c r="I14" s="73" t="s">
        <v>161</v>
      </c>
      <c r="J14" s="58">
        <v>0</v>
      </c>
      <c r="K14" s="58">
        <v>0</v>
      </c>
      <c r="L14" s="58">
        <v>0</v>
      </c>
    </row>
    <row r="15" spans="1:12" x14ac:dyDescent="0.25">
      <c r="A15" s="72" t="s">
        <v>27</v>
      </c>
      <c r="B15" s="72" t="s">
        <v>260</v>
      </c>
      <c r="C15" s="76" t="s">
        <v>3</v>
      </c>
      <c r="D15" s="120">
        <v>0</v>
      </c>
      <c r="E15" s="93"/>
      <c r="F15" s="93" t="s">
        <v>4</v>
      </c>
      <c r="G15" s="93"/>
      <c r="H15" s="93"/>
      <c r="I15" s="73" t="s">
        <v>261</v>
      </c>
      <c r="J15" s="58">
        <v>0</v>
      </c>
      <c r="K15" s="58">
        <v>0</v>
      </c>
      <c r="L15" s="58">
        <v>0</v>
      </c>
    </row>
    <row r="16" spans="1:12" ht="20.25" customHeight="1" x14ac:dyDescent="0.25">
      <c r="A16" s="330" t="s">
        <v>9</v>
      </c>
      <c r="B16" s="331" t="s">
        <v>10</v>
      </c>
      <c r="C16" s="88" t="s">
        <v>3</v>
      </c>
      <c r="D16" s="153">
        <v>25</v>
      </c>
      <c r="E16" s="151"/>
      <c r="F16" s="146" t="s">
        <v>375</v>
      </c>
      <c r="G16" s="138" t="s">
        <v>446</v>
      </c>
      <c r="H16" s="139" t="s">
        <v>381</v>
      </c>
      <c r="I16" s="89" t="s">
        <v>184</v>
      </c>
      <c r="J16" s="58">
        <v>25</v>
      </c>
      <c r="K16" s="58">
        <v>12.5</v>
      </c>
      <c r="L16" s="58">
        <v>0</v>
      </c>
    </row>
    <row r="17" spans="1:14" ht="30" x14ac:dyDescent="0.25">
      <c r="A17" s="331" t="s">
        <v>786</v>
      </c>
      <c r="B17" s="332" t="s">
        <v>172</v>
      </c>
      <c r="C17" s="88" t="s">
        <v>3</v>
      </c>
      <c r="D17" s="132">
        <v>5</v>
      </c>
      <c r="E17" s="134"/>
      <c r="F17" s="135" t="s">
        <v>785</v>
      </c>
      <c r="G17" s="135" t="s">
        <v>447</v>
      </c>
      <c r="H17" s="135" t="s">
        <v>376</v>
      </c>
      <c r="I17" s="83" t="s">
        <v>186</v>
      </c>
      <c r="J17" s="58">
        <v>5</v>
      </c>
      <c r="K17" s="58">
        <v>2.5</v>
      </c>
      <c r="L17" s="58">
        <v>0</v>
      </c>
      <c r="N17" t="s">
        <v>665</v>
      </c>
    </row>
    <row r="18" spans="1:14" ht="30" x14ac:dyDescent="0.25">
      <c r="A18" s="81" t="s">
        <v>12</v>
      </c>
      <c r="B18" s="332" t="s">
        <v>277</v>
      </c>
      <c r="C18" s="88" t="s">
        <v>3</v>
      </c>
      <c r="D18" s="132">
        <v>2</v>
      </c>
      <c r="E18" s="134"/>
      <c r="F18" s="135" t="s">
        <v>377</v>
      </c>
      <c r="G18" s="135" t="s">
        <v>437</v>
      </c>
      <c r="H18" s="135" t="s">
        <v>382</v>
      </c>
      <c r="I18" s="83" t="s">
        <v>186</v>
      </c>
      <c r="J18" s="58">
        <v>2</v>
      </c>
      <c r="K18" s="58">
        <v>1</v>
      </c>
      <c r="L18" s="58">
        <v>0</v>
      </c>
    </row>
    <row r="19" spans="1:14" ht="30" x14ac:dyDescent="0.25">
      <c r="A19" s="81" t="s">
        <v>12</v>
      </c>
      <c r="B19" s="332" t="s">
        <v>276</v>
      </c>
      <c r="C19" s="88" t="s">
        <v>3</v>
      </c>
      <c r="D19" s="132">
        <v>2</v>
      </c>
      <c r="E19" s="134"/>
      <c r="F19" s="135" t="s">
        <v>378</v>
      </c>
      <c r="G19" s="135" t="s">
        <v>432</v>
      </c>
      <c r="H19" s="135" t="s">
        <v>383</v>
      </c>
      <c r="I19" s="83" t="s">
        <v>186</v>
      </c>
      <c r="J19" s="58">
        <v>2</v>
      </c>
      <c r="K19" s="58">
        <v>1</v>
      </c>
      <c r="L19" s="58">
        <v>0</v>
      </c>
    </row>
    <row r="20" spans="1:14" ht="30" x14ac:dyDescent="0.25">
      <c r="A20" s="332" t="s">
        <v>278</v>
      </c>
      <c r="B20" s="81" t="s">
        <v>15</v>
      </c>
      <c r="C20" s="88" t="s">
        <v>3</v>
      </c>
      <c r="D20" s="132">
        <v>3</v>
      </c>
      <c r="E20" s="134"/>
      <c r="F20" s="135" t="s">
        <v>379</v>
      </c>
      <c r="G20" s="135" t="s">
        <v>448</v>
      </c>
      <c r="H20" s="135" t="s">
        <v>384</v>
      </c>
      <c r="I20" s="83" t="s">
        <v>186</v>
      </c>
      <c r="J20" s="58">
        <v>3</v>
      </c>
      <c r="K20" s="58">
        <v>1.5</v>
      </c>
      <c r="L20" s="58">
        <v>0</v>
      </c>
    </row>
    <row r="21" spans="1:14" ht="30" x14ac:dyDescent="0.25">
      <c r="A21" s="332" t="s">
        <v>279</v>
      </c>
      <c r="B21" s="81" t="s">
        <v>16</v>
      </c>
      <c r="C21" s="88" t="s">
        <v>3</v>
      </c>
      <c r="D21" s="133">
        <v>3</v>
      </c>
      <c r="E21" s="88"/>
      <c r="F21" s="136" t="s">
        <v>380</v>
      </c>
      <c r="G21" s="136" t="s">
        <v>431</v>
      </c>
      <c r="H21" s="136" t="s">
        <v>385</v>
      </c>
      <c r="I21" s="83" t="s">
        <v>186</v>
      </c>
      <c r="J21" s="58">
        <v>3</v>
      </c>
      <c r="K21" s="58">
        <v>1.5</v>
      </c>
      <c r="L21" s="58">
        <v>0</v>
      </c>
    </row>
    <row r="22" spans="1:14" ht="30" x14ac:dyDescent="0.25">
      <c r="A22" s="60" t="s">
        <v>17</v>
      </c>
      <c r="B22" s="61" t="s">
        <v>8</v>
      </c>
      <c r="C22" s="327" t="s">
        <v>3</v>
      </c>
      <c r="D22" s="147">
        <v>5</v>
      </c>
      <c r="E22" s="328"/>
      <c r="F22" s="147" t="s">
        <v>200</v>
      </c>
      <c r="G22" s="147" t="s">
        <v>201</v>
      </c>
      <c r="H22" s="147" t="s">
        <v>199</v>
      </c>
      <c r="I22" s="329" t="s">
        <v>31</v>
      </c>
      <c r="J22" s="58">
        <v>5</v>
      </c>
      <c r="K22" s="58">
        <v>3</v>
      </c>
      <c r="L22" s="58">
        <v>0</v>
      </c>
    </row>
    <row r="23" spans="1:14" ht="75" x14ac:dyDescent="0.25">
      <c r="A23" s="60" t="s">
        <v>17</v>
      </c>
      <c r="B23" s="61" t="s">
        <v>113</v>
      </c>
      <c r="C23" s="300" t="s">
        <v>178</v>
      </c>
      <c r="D23" s="122">
        <v>5</v>
      </c>
      <c r="E23" s="77"/>
      <c r="F23" s="77" t="s">
        <v>114</v>
      </c>
      <c r="G23" s="122" t="s">
        <v>174</v>
      </c>
      <c r="H23" s="122" t="s">
        <v>536</v>
      </c>
      <c r="I23" s="60" t="s">
        <v>240</v>
      </c>
      <c r="J23" s="58">
        <v>5</v>
      </c>
      <c r="K23" s="58">
        <v>2</v>
      </c>
      <c r="L23" s="58">
        <v>0</v>
      </c>
    </row>
    <row r="24" spans="1:14" ht="30" x14ac:dyDescent="0.25">
      <c r="A24" s="60" t="s">
        <v>17</v>
      </c>
      <c r="B24" s="61" t="s">
        <v>180</v>
      </c>
      <c r="C24" s="300" t="s">
        <v>178</v>
      </c>
      <c r="D24" s="122">
        <v>4</v>
      </c>
      <c r="E24" s="77"/>
      <c r="F24" s="77" t="s">
        <v>114</v>
      </c>
      <c r="G24" s="122" t="s">
        <v>175</v>
      </c>
      <c r="H24" s="122" t="s">
        <v>733</v>
      </c>
      <c r="I24" s="61" t="s">
        <v>236</v>
      </c>
      <c r="J24" s="57">
        <v>4</v>
      </c>
      <c r="K24" s="57">
        <v>2</v>
      </c>
      <c r="L24" s="57">
        <v>0</v>
      </c>
    </row>
    <row r="25" spans="1:14" ht="30" x14ac:dyDescent="0.25">
      <c r="A25" s="60" t="s">
        <v>17</v>
      </c>
      <c r="B25" s="61" t="s">
        <v>176</v>
      </c>
      <c r="C25" s="300" t="s">
        <v>3</v>
      </c>
      <c r="D25" s="122">
        <v>6</v>
      </c>
      <c r="E25" s="77"/>
      <c r="F25" s="77" t="s">
        <v>157</v>
      </c>
      <c r="G25" s="122" t="s">
        <v>166</v>
      </c>
      <c r="H25" s="122" t="s">
        <v>469</v>
      </c>
      <c r="I25" s="61" t="s">
        <v>537</v>
      </c>
      <c r="J25" s="57">
        <v>6</v>
      </c>
      <c r="K25" s="57">
        <v>3</v>
      </c>
      <c r="L25" s="57">
        <v>0</v>
      </c>
    </row>
    <row r="26" spans="1:14" s="35" customFormat="1" ht="57.95" customHeight="1" x14ac:dyDescent="0.25">
      <c r="A26" s="70" t="s">
        <v>17</v>
      </c>
      <c r="B26" s="71" t="s">
        <v>18</v>
      </c>
      <c r="C26" s="304" t="s">
        <v>3</v>
      </c>
      <c r="D26" s="127">
        <v>12</v>
      </c>
      <c r="E26" s="86"/>
      <c r="F26" s="86" t="s">
        <v>191</v>
      </c>
      <c r="G26" s="86" t="s">
        <v>553</v>
      </c>
      <c r="H26" s="127" t="s">
        <v>554</v>
      </c>
      <c r="I26" s="71" t="s">
        <v>561</v>
      </c>
      <c r="J26" s="57">
        <v>12</v>
      </c>
      <c r="K26" s="57">
        <v>6</v>
      </c>
      <c r="L26" s="57">
        <v>0</v>
      </c>
      <c r="N26" s="157" t="s">
        <v>555</v>
      </c>
    </row>
    <row r="27" spans="1:14" s="35" customFormat="1" ht="30" x14ac:dyDescent="0.25">
      <c r="A27" s="71" t="s">
        <v>179</v>
      </c>
      <c r="B27" s="71" t="s">
        <v>36</v>
      </c>
      <c r="C27" s="304" t="s">
        <v>3</v>
      </c>
      <c r="D27" s="127">
        <v>15</v>
      </c>
      <c r="E27" s="86"/>
      <c r="F27" s="128" t="s">
        <v>274</v>
      </c>
      <c r="G27" s="128" t="s">
        <v>449</v>
      </c>
      <c r="H27" s="140" t="s">
        <v>386</v>
      </c>
      <c r="I27" s="71" t="s">
        <v>187</v>
      </c>
      <c r="J27" s="57">
        <v>15</v>
      </c>
      <c r="K27" s="57">
        <v>7.5</v>
      </c>
      <c r="L27" s="57">
        <v>0</v>
      </c>
    </row>
    <row r="28" spans="1:14" s="35" customFormat="1" ht="30" x14ac:dyDescent="0.25">
      <c r="A28" s="330" t="s">
        <v>19</v>
      </c>
      <c r="B28" s="336" t="s">
        <v>20</v>
      </c>
      <c r="C28" s="152" t="s">
        <v>3</v>
      </c>
      <c r="D28" s="101">
        <v>5</v>
      </c>
      <c r="E28" s="152"/>
      <c r="F28" s="142" t="s">
        <v>387</v>
      </c>
      <c r="G28" s="142" t="s">
        <v>450</v>
      </c>
      <c r="H28" s="142" t="s">
        <v>389</v>
      </c>
      <c r="I28" s="98" t="s">
        <v>184</v>
      </c>
      <c r="J28" s="57">
        <v>5</v>
      </c>
      <c r="K28" s="57">
        <v>2.5</v>
      </c>
      <c r="L28" s="57">
        <v>0</v>
      </c>
    </row>
    <row r="29" spans="1:14" s="35" customFormat="1" ht="45" x14ac:dyDescent="0.25">
      <c r="A29" s="334" t="s">
        <v>791</v>
      </c>
      <c r="B29" s="336" t="s">
        <v>21</v>
      </c>
      <c r="C29" s="152" t="s">
        <v>3</v>
      </c>
      <c r="D29" s="101">
        <v>5</v>
      </c>
      <c r="E29" s="152"/>
      <c r="F29" s="142" t="s">
        <v>388</v>
      </c>
      <c r="G29" s="142" t="s">
        <v>451</v>
      </c>
      <c r="H29" s="142" t="s">
        <v>390</v>
      </c>
      <c r="I29" s="98" t="s">
        <v>184</v>
      </c>
      <c r="J29" s="57">
        <v>5</v>
      </c>
      <c r="K29" s="57">
        <v>2.5</v>
      </c>
      <c r="L29" s="57">
        <v>0</v>
      </c>
    </row>
    <row r="30" spans="1:14" s="35" customFormat="1" ht="30" x14ac:dyDescent="0.25">
      <c r="A30" s="330" t="s">
        <v>19</v>
      </c>
      <c r="B30" s="336" t="s">
        <v>22</v>
      </c>
      <c r="C30" s="152" t="s">
        <v>3</v>
      </c>
      <c r="D30" s="101">
        <v>5</v>
      </c>
      <c r="E30" s="152"/>
      <c r="F30" s="142" t="s">
        <v>360</v>
      </c>
      <c r="G30" s="142" t="s">
        <v>452</v>
      </c>
      <c r="H30" s="142" t="s">
        <v>370</v>
      </c>
      <c r="I30" s="98" t="s">
        <v>184</v>
      </c>
      <c r="J30" s="57">
        <v>5</v>
      </c>
      <c r="K30" s="57">
        <v>2.5</v>
      </c>
      <c r="L30" s="57">
        <v>0</v>
      </c>
    </row>
    <row r="31" spans="1:14" ht="32.1" customHeight="1" x14ac:dyDescent="0.25">
      <c r="A31" s="69" t="s">
        <v>155</v>
      </c>
      <c r="B31" s="68" t="s">
        <v>344</v>
      </c>
      <c r="C31" s="119" t="s">
        <v>3</v>
      </c>
      <c r="D31" s="119">
        <v>1</v>
      </c>
      <c r="E31" s="119"/>
      <c r="F31" s="123" t="s">
        <v>345</v>
      </c>
      <c r="G31" s="119" t="s">
        <v>142</v>
      </c>
      <c r="H31" s="119" t="s">
        <v>142</v>
      </c>
      <c r="I31" s="69" t="s">
        <v>346</v>
      </c>
      <c r="J31" s="58">
        <v>1</v>
      </c>
      <c r="K31" s="58">
        <v>0</v>
      </c>
      <c r="L31" s="58">
        <v>0</v>
      </c>
    </row>
    <row r="32" spans="1:14" x14ac:dyDescent="0.25">
      <c r="A32" s="608" t="s">
        <v>542</v>
      </c>
      <c r="B32" s="68" t="s">
        <v>112</v>
      </c>
      <c r="C32" s="319" t="s">
        <v>3</v>
      </c>
      <c r="D32" s="320">
        <v>1</v>
      </c>
      <c r="E32" s="321"/>
      <c r="F32" s="322">
        <v>1</v>
      </c>
      <c r="G32" s="321" t="s">
        <v>204</v>
      </c>
      <c r="H32" s="321" t="s">
        <v>205</v>
      </c>
      <c r="I32" s="323" t="s">
        <v>188</v>
      </c>
      <c r="J32" s="58">
        <v>1</v>
      </c>
      <c r="K32" s="58">
        <v>0.5</v>
      </c>
      <c r="L32" s="58">
        <v>0</v>
      </c>
    </row>
    <row r="33" spans="1:12" ht="30" x14ac:dyDescent="0.25">
      <c r="A33" s="608" t="s">
        <v>156</v>
      </c>
      <c r="B33" s="68" t="s">
        <v>152</v>
      </c>
      <c r="C33" s="319" t="s">
        <v>3</v>
      </c>
      <c r="D33" s="324">
        <v>1</v>
      </c>
      <c r="E33" s="325"/>
      <c r="F33" s="326" t="s">
        <v>177</v>
      </c>
      <c r="G33" s="325" t="s">
        <v>205</v>
      </c>
      <c r="H33" s="325" t="s">
        <v>142</v>
      </c>
      <c r="I33" s="323" t="s">
        <v>207</v>
      </c>
      <c r="J33" s="58">
        <v>1</v>
      </c>
      <c r="K33" s="58">
        <v>0</v>
      </c>
      <c r="L33" s="58">
        <v>0</v>
      </c>
    </row>
    <row r="34" spans="1:12" ht="60" x14ac:dyDescent="0.25">
      <c r="A34" s="609" t="s">
        <v>790</v>
      </c>
      <c r="B34" s="315" t="s">
        <v>787</v>
      </c>
      <c r="C34" s="87" t="s">
        <v>3</v>
      </c>
      <c r="D34" s="87">
        <v>5</v>
      </c>
      <c r="E34" s="87"/>
      <c r="F34" s="87">
        <f xml:space="preserve"> 5</f>
        <v>5</v>
      </c>
      <c r="G34" s="126" t="s">
        <v>535</v>
      </c>
      <c r="H34" s="126" t="s">
        <v>225</v>
      </c>
      <c r="I34" s="313" t="s">
        <v>792</v>
      </c>
      <c r="J34" s="57">
        <v>5</v>
      </c>
      <c r="K34" s="57">
        <v>4</v>
      </c>
      <c r="L34" s="57">
        <v>0</v>
      </c>
    </row>
    <row r="35" spans="1:12" ht="30" x14ac:dyDescent="0.25">
      <c r="A35" s="610" t="s">
        <v>539</v>
      </c>
      <c r="B35" s="74" t="s">
        <v>788</v>
      </c>
      <c r="C35" s="87" t="s">
        <v>3</v>
      </c>
      <c r="D35" s="87">
        <v>5</v>
      </c>
      <c r="E35" s="87"/>
      <c r="F35" s="87" t="s">
        <v>563</v>
      </c>
      <c r="G35" s="87" t="s">
        <v>228</v>
      </c>
      <c r="H35" s="87" t="s">
        <v>229</v>
      </c>
      <c r="I35" s="75" t="s">
        <v>793</v>
      </c>
      <c r="J35" s="57">
        <v>5</v>
      </c>
      <c r="K35" s="57">
        <v>2</v>
      </c>
      <c r="L35" s="57">
        <v>0</v>
      </c>
    </row>
    <row r="36" spans="1:12" ht="29.1" customHeight="1" x14ac:dyDescent="0.25">
      <c r="A36" s="610" t="s">
        <v>540</v>
      </c>
      <c r="B36" s="75" t="s">
        <v>789</v>
      </c>
      <c r="C36" s="87" t="s">
        <v>3</v>
      </c>
      <c r="D36" s="87">
        <v>5</v>
      </c>
      <c r="E36" s="87"/>
      <c r="F36" s="126" t="s">
        <v>566</v>
      </c>
      <c r="G36" s="130">
        <f>25%</f>
        <v>0.25</v>
      </c>
      <c r="H36" s="87" t="s">
        <v>142</v>
      </c>
      <c r="I36" s="315" t="s">
        <v>541</v>
      </c>
      <c r="J36" s="58">
        <v>5</v>
      </c>
      <c r="K36" s="58">
        <v>3</v>
      </c>
      <c r="L36" s="58">
        <v>0</v>
      </c>
    </row>
    <row r="37" spans="1:12" x14ac:dyDescent="0.25">
      <c r="C37" s="44" t="s">
        <v>273</v>
      </c>
      <c r="D37" s="90">
        <f>SUM(Table2[Max Points Possible])</f>
        <v>120</v>
      </c>
    </row>
    <row r="38" spans="1:12" x14ac:dyDescent="0.25">
      <c r="B38" s="64" t="s">
        <v>272</v>
      </c>
      <c r="D38" s="23">
        <v>66</v>
      </c>
    </row>
    <row r="40" spans="1:12" x14ac:dyDescent="0.25">
      <c r="A40" s="64"/>
    </row>
    <row r="42" spans="1:12" x14ac:dyDescent="0.25">
      <c r="B42" s="155" t="s">
        <v>546</v>
      </c>
    </row>
    <row r="43" spans="1:12" x14ac:dyDescent="0.25">
      <c r="B43" s="64"/>
      <c r="C43" s="155" t="s">
        <v>547</v>
      </c>
    </row>
    <row r="44" spans="1:12" x14ac:dyDescent="0.25">
      <c r="C44" s="155" t="s">
        <v>548</v>
      </c>
    </row>
    <row r="45" spans="1:12" x14ac:dyDescent="0.25">
      <c r="C45" s="155" t="s">
        <v>545</v>
      </c>
    </row>
    <row r="46" spans="1:12" x14ac:dyDescent="0.25">
      <c r="C46" s="155" t="s">
        <v>549</v>
      </c>
    </row>
  </sheetData>
  <mergeCells count="5">
    <mergeCell ref="C1:K1"/>
    <mergeCell ref="E3:I3"/>
    <mergeCell ref="E4:I4"/>
    <mergeCell ref="E5:I5"/>
    <mergeCell ref="E6:I6"/>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6"/>
  <sheetViews>
    <sheetView zoomScale="73" zoomScaleNormal="73" workbookViewId="0">
      <selection activeCell="I6" sqref="I6"/>
    </sheetView>
  </sheetViews>
  <sheetFormatPr defaultRowHeight="15" x14ac:dyDescent="0.25"/>
  <cols>
    <col min="1" max="1" width="26.28515625" bestFit="1" customWidth="1"/>
    <col min="2" max="2" width="77.42578125" customWidth="1"/>
    <col min="3" max="3" width="19.5703125" style="1" bestFit="1" customWidth="1"/>
    <col min="4" max="4" width="15" style="1" bestFit="1" customWidth="1"/>
    <col min="5" max="5" width="14.5703125" style="1" bestFit="1" customWidth="1"/>
    <col min="6" max="6" width="27.28515625" bestFit="1" customWidth="1"/>
    <col min="7" max="7" width="16.140625" style="1" bestFit="1" customWidth="1"/>
    <col min="8" max="8" width="22.28515625" style="1" bestFit="1" customWidth="1"/>
    <col min="9" max="9" width="35.42578125" customWidth="1"/>
    <col min="10" max="10" width="17.7109375" style="1" bestFit="1" customWidth="1"/>
    <col min="11" max="11" width="19.28515625" style="1" bestFit="1" customWidth="1"/>
    <col min="12" max="12" width="17.7109375" style="1" bestFit="1" customWidth="1"/>
    <col min="14" max="14" width="16" customWidth="1"/>
  </cols>
  <sheetData>
    <row r="1" spans="1:12" ht="15.75" thickBot="1" x14ac:dyDescent="0.3">
      <c r="B1" s="453" t="s">
        <v>391</v>
      </c>
      <c r="C1" s="454"/>
      <c r="D1" s="454"/>
      <c r="E1" s="454"/>
      <c r="F1" s="454"/>
      <c r="G1" s="454"/>
      <c r="H1" s="454"/>
      <c r="I1" s="454"/>
      <c r="J1" s="455"/>
    </row>
    <row r="2" spans="1:12" x14ac:dyDescent="0.25">
      <c r="B2" s="54"/>
      <c r="C2" s="54"/>
      <c r="D2" s="54"/>
      <c r="E2" s="54"/>
      <c r="F2" s="54"/>
      <c r="G2" s="54"/>
      <c r="H2" s="54"/>
      <c r="I2" s="54"/>
      <c r="J2" s="54"/>
    </row>
    <row r="3" spans="1:12" x14ac:dyDescent="0.25">
      <c r="B3" t="s">
        <v>222</v>
      </c>
      <c r="D3" s="456"/>
      <c r="E3" s="457"/>
      <c r="F3" s="457"/>
      <c r="G3" s="457"/>
      <c r="H3" s="458"/>
      <c r="I3" s="55" t="s">
        <v>125</v>
      </c>
    </row>
    <row r="4" spans="1:12" x14ac:dyDescent="0.25">
      <c r="B4" t="s">
        <v>223</v>
      </c>
      <c r="D4" s="456"/>
      <c r="E4" s="457"/>
      <c r="F4" s="457"/>
      <c r="G4" s="457"/>
      <c r="H4" s="458"/>
      <c r="I4" s="56"/>
    </row>
    <row r="5" spans="1:12" x14ac:dyDescent="0.25">
      <c r="B5" t="s">
        <v>126</v>
      </c>
      <c r="D5" s="456"/>
      <c r="E5" s="457"/>
      <c r="F5" s="457"/>
      <c r="G5" s="457"/>
      <c r="H5" s="458"/>
      <c r="I5" s="55" t="s">
        <v>127</v>
      </c>
    </row>
    <row r="6" spans="1:12" x14ac:dyDescent="0.25">
      <c r="B6" t="s">
        <v>128</v>
      </c>
      <c r="D6" s="456"/>
      <c r="E6" s="457"/>
      <c r="F6" s="457"/>
      <c r="G6" s="457"/>
      <c r="H6" s="458"/>
      <c r="I6" s="56"/>
    </row>
    <row r="8" spans="1:12" ht="45.95" customHeight="1" x14ac:dyDescent="0.25">
      <c r="A8" t="s">
        <v>0</v>
      </c>
      <c r="B8" t="s">
        <v>1</v>
      </c>
      <c r="C8" s="1" t="s">
        <v>2</v>
      </c>
      <c r="D8" s="116" t="s">
        <v>164</v>
      </c>
      <c r="E8" s="116" t="s">
        <v>160</v>
      </c>
      <c r="F8" t="s">
        <v>168</v>
      </c>
      <c r="G8" s="116" t="s">
        <v>202</v>
      </c>
      <c r="H8" s="116" t="s">
        <v>203</v>
      </c>
      <c r="I8" t="s">
        <v>149</v>
      </c>
      <c r="J8" s="116" t="s">
        <v>141</v>
      </c>
      <c r="K8" s="116" t="s">
        <v>189</v>
      </c>
      <c r="L8" s="116" t="s">
        <v>190</v>
      </c>
    </row>
    <row r="9" spans="1:12" s="35" customFormat="1" x14ac:dyDescent="0.25">
      <c r="A9" s="347" t="s">
        <v>27</v>
      </c>
      <c r="B9" s="59" t="s">
        <v>153</v>
      </c>
      <c r="C9" s="76" t="s">
        <v>212</v>
      </c>
      <c r="D9" s="131">
        <v>0</v>
      </c>
      <c r="E9" s="76"/>
      <c r="F9" s="353" t="s">
        <v>4</v>
      </c>
      <c r="G9" s="76" t="s">
        <v>28</v>
      </c>
      <c r="H9" s="76" t="s">
        <v>28</v>
      </c>
      <c r="I9" s="59" t="s">
        <v>154</v>
      </c>
      <c r="J9" s="58">
        <v>0</v>
      </c>
      <c r="K9" s="58">
        <v>0</v>
      </c>
      <c r="L9" s="58">
        <v>0</v>
      </c>
    </row>
    <row r="10" spans="1:12" x14ac:dyDescent="0.25">
      <c r="A10" s="347" t="s">
        <v>27</v>
      </c>
      <c r="B10" s="59" t="s">
        <v>5</v>
      </c>
      <c r="C10" s="76" t="s">
        <v>212</v>
      </c>
      <c r="D10" s="131">
        <v>0</v>
      </c>
      <c r="E10" s="76"/>
      <c r="F10" s="354" t="s">
        <v>4</v>
      </c>
      <c r="G10" s="76"/>
      <c r="H10" s="76"/>
      <c r="I10" s="59" t="s">
        <v>29</v>
      </c>
      <c r="J10" s="258">
        <v>0</v>
      </c>
      <c r="K10" s="58">
        <v>0</v>
      </c>
      <c r="L10" s="58">
        <v>0</v>
      </c>
    </row>
    <row r="11" spans="1:12" x14ac:dyDescent="0.25">
      <c r="A11" s="347" t="s">
        <v>27</v>
      </c>
      <c r="B11" s="59" t="s">
        <v>6</v>
      </c>
      <c r="C11" s="76" t="s">
        <v>212</v>
      </c>
      <c r="D11" s="131">
        <v>0</v>
      </c>
      <c r="E11" s="76"/>
      <c r="F11" s="354" t="s">
        <v>4</v>
      </c>
      <c r="G11" s="76"/>
      <c r="H11" s="76"/>
      <c r="I11" s="59" t="s">
        <v>30</v>
      </c>
      <c r="J11" s="258">
        <v>0</v>
      </c>
      <c r="K11" s="58">
        <v>0</v>
      </c>
      <c r="L11" s="58">
        <v>0</v>
      </c>
    </row>
    <row r="12" spans="1:12" x14ac:dyDescent="0.25">
      <c r="A12" s="347" t="s">
        <v>27</v>
      </c>
      <c r="B12" s="59" t="s">
        <v>7</v>
      </c>
      <c r="C12" s="76" t="s">
        <v>212</v>
      </c>
      <c r="D12" s="131">
        <v>0</v>
      </c>
      <c r="E12" s="76"/>
      <c r="F12" s="354" t="s">
        <v>4</v>
      </c>
      <c r="G12" s="76"/>
      <c r="H12" s="76"/>
      <c r="I12" s="59" t="s">
        <v>170</v>
      </c>
      <c r="J12" s="258">
        <v>0</v>
      </c>
      <c r="K12" s="58">
        <v>0</v>
      </c>
      <c r="L12" s="58">
        <v>0</v>
      </c>
    </row>
    <row r="13" spans="1:12" ht="30" x14ac:dyDescent="0.25">
      <c r="A13" s="348" t="s">
        <v>27</v>
      </c>
      <c r="B13" s="73" t="s">
        <v>38</v>
      </c>
      <c r="C13" s="76" t="s">
        <v>212</v>
      </c>
      <c r="D13" s="120">
        <v>0</v>
      </c>
      <c r="E13" s="76"/>
      <c r="F13" s="355" t="s">
        <v>4</v>
      </c>
      <c r="G13" s="93"/>
      <c r="H13" s="93"/>
      <c r="I13" s="62" t="s">
        <v>239</v>
      </c>
      <c r="J13" s="258">
        <v>0</v>
      </c>
      <c r="K13" s="58">
        <v>0</v>
      </c>
      <c r="L13" s="58">
        <v>0</v>
      </c>
    </row>
    <row r="14" spans="1:12" ht="30" x14ac:dyDescent="0.25">
      <c r="A14" s="348" t="s">
        <v>27</v>
      </c>
      <c r="B14" s="72" t="s">
        <v>162</v>
      </c>
      <c r="C14" s="76" t="s">
        <v>212</v>
      </c>
      <c r="D14" s="120">
        <v>0</v>
      </c>
      <c r="E14" s="76"/>
      <c r="F14" s="355" t="s">
        <v>4</v>
      </c>
      <c r="G14" s="93"/>
      <c r="H14" s="93"/>
      <c r="I14" s="73" t="s">
        <v>161</v>
      </c>
      <c r="J14" s="258">
        <v>0</v>
      </c>
      <c r="K14" s="58">
        <v>0</v>
      </c>
      <c r="L14" s="58">
        <v>0</v>
      </c>
    </row>
    <row r="15" spans="1:12" x14ac:dyDescent="0.25">
      <c r="A15" s="348" t="s">
        <v>27</v>
      </c>
      <c r="B15" s="72" t="s">
        <v>260</v>
      </c>
      <c r="C15" s="76" t="s">
        <v>262</v>
      </c>
      <c r="D15" s="120">
        <v>0</v>
      </c>
      <c r="E15" s="93"/>
      <c r="F15" s="355" t="s">
        <v>4</v>
      </c>
      <c r="G15" s="93"/>
      <c r="H15" s="93"/>
      <c r="I15" s="73" t="s">
        <v>261</v>
      </c>
      <c r="J15" s="258">
        <v>0</v>
      </c>
      <c r="K15" s="58">
        <v>0</v>
      </c>
      <c r="L15" s="58">
        <v>0</v>
      </c>
    </row>
    <row r="16" spans="1:12" x14ac:dyDescent="0.25">
      <c r="A16" s="349" t="s">
        <v>9</v>
      </c>
      <c r="B16" s="334" t="s">
        <v>10</v>
      </c>
      <c r="C16" s="88" t="s">
        <v>212</v>
      </c>
      <c r="D16" s="153">
        <v>25</v>
      </c>
      <c r="E16" s="359" t="s">
        <v>28</v>
      </c>
      <c r="F16" s="356" t="s">
        <v>392</v>
      </c>
      <c r="G16" s="138" t="s">
        <v>439</v>
      </c>
      <c r="H16" s="139" t="s">
        <v>401</v>
      </c>
      <c r="I16" s="89" t="s">
        <v>184</v>
      </c>
      <c r="J16" s="1">
        <v>25</v>
      </c>
      <c r="K16" s="1">
        <v>12.5</v>
      </c>
      <c r="L16" s="1">
        <v>0</v>
      </c>
    </row>
    <row r="17" spans="1:14" x14ac:dyDescent="0.25">
      <c r="A17" s="350" t="s">
        <v>11</v>
      </c>
      <c r="B17" s="344" t="s">
        <v>172</v>
      </c>
      <c r="C17" s="88" t="s">
        <v>212</v>
      </c>
      <c r="D17" s="132">
        <v>5</v>
      </c>
      <c r="E17" s="134"/>
      <c r="F17" s="357" t="s">
        <v>402</v>
      </c>
      <c r="G17" s="135" t="s">
        <v>440</v>
      </c>
      <c r="H17" s="135" t="s">
        <v>395</v>
      </c>
      <c r="I17" s="83" t="s">
        <v>186</v>
      </c>
      <c r="J17" s="258">
        <v>5</v>
      </c>
      <c r="K17" s="58">
        <v>2.5</v>
      </c>
      <c r="L17" s="58">
        <v>0</v>
      </c>
      <c r="N17" t="s">
        <v>666</v>
      </c>
    </row>
    <row r="18" spans="1:14" ht="30" x14ac:dyDescent="0.25">
      <c r="A18" s="351" t="s">
        <v>280</v>
      </c>
      <c r="B18" s="335" t="s">
        <v>797</v>
      </c>
      <c r="C18" s="88" t="s">
        <v>212</v>
      </c>
      <c r="D18" s="132">
        <v>2</v>
      </c>
      <c r="E18" s="134"/>
      <c r="F18" s="357" t="s">
        <v>393</v>
      </c>
      <c r="G18" s="135" t="s">
        <v>441</v>
      </c>
      <c r="H18" s="135" t="s">
        <v>403</v>
      </c>
      <c r="I18" s="83" t="s">
        <v>186</v>
      </c>
      <c r="J18" s="258">
        <v>2</v>
      </c>
      <c r="K18" s="58">
        <v>1</v>
      </c>
      <c r="L18" s="58">
        <v>0</v>
      </c>
    </row>
    <row r="19" spans="1:14" ht="30" x14ac:dyDescent="0.25">
      <c r="A19" s="351" t="s">
        <v>280</v>
      </c>
      <c r="B19" s="335" t="s">
        <v>796</v>
      </c>
      <c r="C19" s="88" t="s">
        <v>212</v>
      </c>
      <c r="D19" s="132">
        <v>2</v>
      </c>
      <c r="E19" s="134"/>
      <c r="F19" s="357">
        <v>0</v>
      </c>
      <c r="G19" s="135" t="s">
        <v>396</v>
      </c>
      <c r="H19" s="135" t="s">
        <v>396</v>
      </c>
      <c r="I19" s="83" t="s">
        <v>186</v>
      </c>
      <c r="J19" s="258">
        <v>2</v>
      </c>
      <c r="K19" s="58">
        <v>0</v>
      </c>
      <c r="L19" s="58">
        <v>0</v>
      </c>
      <c r="N19" t="s">
        <v>734</v>
      </c>
    </row>
    <row r="20" spans="1:14" ht="30" x14ac:dyDescent="0.25">
      <c r="A20" s="351" t="s">
        <v>12</v>
      </c>
      <c r="B20" s="335" t="s">
        <v>15</v>
      </c>
      <c r="C20" s="88" t="s">
        <v>212</v>
      </c>
      <c r="D20" s="132">
        <v>3</v>
      </c>
      <c r="E20" s="134"/>
      <c r="F20" s="357" t="s">
        <v>394</v>
      </c>
      <c r="G20" s="135" t="s">
        <v>442</v>
      </c>
      <c r="H20" s="135" t="s">
        <v>368</v>
      </c>
      <c r="I20" s="83" t="s">
        <v>186</v>
      </c>
      <c r="J20" s="258">
        <v>3</v>
      </c>
      <c r="K20" s="58">
        <v>1.5</v>
      </c>
      <c r="L20" s="58">
        <v>0</v>
      </c>
    </row>
    <row r="21" spans="1:14" ht="30" x14ac:dyDescent="0.25">
      <c r="A21" s="351" t="s">
        <v>12</v>
      </c>
      <c r="B21" s="335" t="s">
        <v>16</v>
      </c>
      <c r="C21" s="88" t="s">
        <v>212</v>
      </c>
      <c r="D21" s="133">
        <v>3</v>
      </c>
      <c r="E21" s="88"/>
      <c r="F21" s="357">
        <v>0</v>
      </c>
      <c r="G21" s="135" t="s">
        <v>726</v>
      </c>
      <c r="H21" s="135" t="s">
        <v>732</v>
      </c>
      <c r="I21" s="83" t="s">
        <v>186</v>
      </c>
      <c r="J21" s="258">
        <v>3</v>
      </c>
      <c r="K21" s="58">
        <v>1.5</v>
      </c>
      <c r="L21" s="58">
        <v>0</v>
      </c>
      <c r="N21" t="s">
        <v>735</v>
      </c>
    </row>
    <row r="22" spans="1:14" s="35" customFormat="1" x14ac:dyDescent="0.25">
      <c r="A22" s="352" t="s">
        <v>17</v>
      </c>
      <c r="B22" s="65" t="s">
        <v>8</v>
      </c>
      <c r="C22" s="361" t="s">
        <v>212</v>
      </c>
      <c r="D22" s="121">
        <v>5</v>
      </c>
      <c r="E22" s="118"/>
      <c r="F22" s="358" t="s">
        <v>200</v>
      </c>
      <c r="G22" s="345" t="s">
        <v>201</v>
      </c>
      <c r="H22" s="345" t="s">
        <v>199</v>
      </c>
      <c r="I22" s="346" t="s">
        <v>31</v>
      </c>
      <c r="J22" s="57">
        <v>5</v>
      </c>
      <c r="K22" s="57">
        <v>2.5</v>
      </c>
      <c r="L22" s="57">
        <v>0</v>
      </c>
      <c r="N22" t="s">
        <v>28</v>
      </c>
    </row>
    <row r="23" spans="1:14" ht="30" x14ac:dyDescent="0.25">
      <c r="A23" s="60" t="s">
        <v>17</v>
      </c>
      <c r="B23" s="61" t="s">
        <v>113</v>
      </c>
      <c r="C23" s="361" t="s">
        <v>212</v>
      </c>
      <c r="D23" s="122">
        <v>5</v>
      </c>
      <c r="E23" s="77"/>
      <c r="F23" s="300" t="s">
        <v>114</v>
      </c>
      <c r="G23" s="301" t="s">
        <v>174</v>
      </c>
      <c r="H23" s="301" t="s">
        <v>173</v>
      </c>
      <c r="I23" s="302" t="s">
        <v>240</v>
      </c>
      <c r="J23" s="57">
        <v>5</v>
      </c>
      <c r="K23" s="57">
        <v>2.5</v>
      </c>
      <c r="L23" s="57">
        <v>0</v>
      </c>
    </row>
    <row r="24" spans="1:14" x14ac:dyDescent="0.25">
      <c r="A24" s="60" t="s">
        <v>17</v>
      </c>
      <c r="B24" s="61" t="s">
        <v>180</v>
      </c>
      <c r="C24" s="361" t="s">
        <v>212</v>
      </c>
      <c r="D24" s="122">
        <v>4</v>
      </c>
      <c r="E24" s="77"/>
      <c r="F24" s="300" t="s">
        <v>114</v>
      </c>
      <c r="G24" s="301" t="s">
        <v>175</v>
      </c>
      <c r="H24" s="301" t="s">
        <v>731</v>
      </c>
      <c r="I24" s="316" t="s">
        <v>182</v>
      </c>
      <c r="J24" s="57">
        <v>4</v>
      </c>
      <c r="K24" s="57">
        <v>2</v>
      </c>
      <c r="L24" s="57">
        <v>0</v>
      </c>
    </row>
    <row r="25" spans="1:14" ht="30" x14ac:dyDescent="0.25">
      <c r="A25" s="60" t="s">
        <v>17</v>
      </c>
      <c r="B25" s="61" t="s">
        <v>176</v>
      </c>
      <c r="C25" s="361" t="s">
        <v>212</v>
      </c>
      <c r="D25" s="122">
        <v>6</v>
      </c>
      <c r="E25" s="77"/>
      <c r="F25" s="300" t="s">
        <v>157</v>
      </c>
      <c r="G25" s="301" t="s">
        <v>166</v>
      </c>
      <c r="H25" s="301" t="s">
        <v>469</v>
      </c>
      <c r="I25" s="316" t="s">
        <v>183</v>
      </c>
      <c r="J25" s="57">
        <v>6</v>
      </c>
      <c r="K25" s="57">
        <v>3</v>
      </c>
      <c r="L25" s="57">
        <v>0</v>
      </c>
    </row>
    <row r="26" spans="1:14" s="35" customFormat="1" ht="54" customHeight="1" x14ac:dyDescent="0.25">
      <c r="A26" s="611" t="s">
        <v>17</v>
      </c>
      <c r="B26" s="71" t="s">
        <v>18</v>
      </c>
      <c r="C26" s="361" t="s">
        <v>212</v>
      </c>
      <c r="D26" s="127">
        <v>12</v>
      </c>
      <c r="E26" s="86"/>
      <c r="F26" s="304" t="s">
        <v>191</v>
      </c>
      <c r="G26" s="304" t="s">
        <v>553</v>
      </c>
      <c r="H26" s="305" t="s">
        <v>554</v>
      </c>
      <c r="I26" s="317" t="s">
        <v>561</v>
      </c>
      <c r="J26" s="57">
        <v>12</v>
      </c>
      <c r="K26" s="57">
        <v>6</v>
      </c>
      <c r="L26" s="57">
        <v>0</v>
      </c>
      <c r="N26" s="157" t="s">
        <v>555</v>
      </c>
    </row>
    <row r="27" spans="1:14" s="35" customFormat="1" ht="30" x14ac:dyDescent="0.25">
      <c r="A27" s="612" t="s">
        <v>179</v>
      </c>
      <c r="B27" s="71" t="s">
        <v>36</v>
      </c>
      <c r="C27" s="361" t="s">
        <v>212</v>
      </c>
      <c r="D27" s="127">
        <v>15</v>
      </c>
      <c r="E27" s="86"/>
      <c r="F27" s="226">
        <v>0</v>
      </c>
      <c r="G27" s="128" t="s">
        <v>396</v>
      </c>
      <c r="H27" s="140" t="s">
        <v>396</v>
      </c>
      <c r="I27" s="71" t="s">
        <v>187</v>
      </c>
      <c r="J27" s="57">
        <v>15</v>
      </c>
      <c r="K27" s="57">
        <v>7.5</v>
      </c>
      <c r="L27" s="57">
        <v>0</v>
      </c>
      <c r="N27" s="35" t="s">
        <v>667</v>
      </c>
    </row>
    <row r="28" spans="1:14" s="35" customFormat="1" ht="30" x14ac:dyDescent="0.25">
      <c r="A28" s="607" t="s">
        <v>19</v>
      </c>
      <c r="B28" s="336" t="s">
        <v>20</v>
      </c>
      <c r="C28" s="88" t="s">
        <v>212</v>
      </c>
      <c r="D28" s="101">
        <v>5</v>
      </c>
      <c r="E28" s="152"/>
      <c r="F28" s="142" t="s">
        <v>379</v>
      </c>
      <c r="G28" s="142" t="s">
        <v>443</v>
      </c>
      <c r="H28" s="142" t="s">
        <v>384</v>
      </c>
      <c r="I28" s="98" t="s">
        <v>184</v>
      </c>
      <c r="J28" s="57">
        <v>5</v>
      </c>
      <c r="K28" s="57">
        <v>2.5</v>
      </c>
      <c r="L28" s="57">
        <v>0</v>
      </c>
    </row>
    <row r="29" spans="1:14" s="35" customFormat="1" ht="45" x14ac:dyDescent="0.25">
      <c r="A29" s="334" t="s">
        <v>798</v>
      </c>
      <c r="B29" s="334" t="s">
        <v>21</v>
      </c>
      <c r="C29" s="88" t="s">
        <v>212</v>
      </c>
      <c r="D29" s="101">
        <v>5</v>
      </c>
      <c r="E29" s="152"/>
      <c r="F29" s="142" t="s">
        <v>397</v>
      </c>
      <c r="G29" s="142" t="s">
        <v>444</v>
      </c>
      <c r="H29" s="142" t="s">
        <v>399</v>
      </c>
      <c r="I29" s="98" t="s">
        <v>184</v>
      </c>
      <c r="J29" s="57">
        <v>5</v>
      </c>
      <c r="K29" s="57">
        <v>2.5</v>
      </c>
      <c r="L29" s="57">
        <v>0</v>
      </c>
    </row>
    <row r="30" spans="1:14" s="35" customFormat="1" x14ac:dyDescent="0.25">
      <c r="A30" s="333" t="s">
        <v>19</v>
      </c>
      <c r="B30" s="334" t="s">
        <v>22</v>
      </c>
      <c r="C30" s="88" t="s">
        <v>212</v>
      </c>
      <c r="D30" s="101">
        <v>5</v>
      </c>
      <c r="E30" s="152"/>
      <c r="F30" s="142" t="s">
        <v>398</v>
      </c>
      <c r="G30" s="142" t="s">
        <v>445</v>
      </c>
      <c r="H30" s="142" t="s">
        <v>400</v>
      </c>
      <c r="I30" s="98" t="s">
        <v>184</v>
      </c>
      <c r="J30" s="57">
        <v>5</v>
      </c>
      <c r="K30" s="57">
        <v>2.5</v>
      </c>
      <c r="L30" s="57">
        <v>0</v>
      </c>
    </row>
    <row r="31" spans="1:14" ht="32.1" customHeight="1" x14ac:dyDescent="0.25">
      <c r="A31" s="309" t="s">
        <v>155</v>
      </c>
      <c r="B31" s="307" t="s">
        <v>344</v>
      </c>
      <c r="C31" s="119" t="s">
        <v>23</v>
      </c>
      <c r="D31" s="119">
        <v>1</v>
      </c>
      <c r="E31" s="119"/>
      <c r="F31" s="123" t="s">
        <v>345</v>
      </c>
      <c r="G31" s="119" t="s">
        <v>142</v>
      </c>
      <c r="H31" s="119" t="s">
        <v>142</v>
      </c>
      <c r="I31" s="69" t="s">
        <v>346</v>
      </c>
      <c r="J31" s="58">
        <v>1</v>
      </c>
      <c r="K31" s="58">
        <v>0</v>
      </c>
      <c r="L31" s="58">
        <v>0</v>
      </c>
    </row>
    <row r="32" spans="1:14" x14ac:dyDescent="0.25">
      <c r="A32" s="309" t="s">
        <v>542</v>
      </c>
      <c r="B32" s="342" t="s">
        <v>112</v>
      </c>
      <c r="C32" s="283" t="s">
        <v>212</v>
      </c>
      <c r="D32" s="320">
        <v>1</v>
      </c>
      <c r="E32" s="321"/>
      <c r="F32" s="322">
        <v>1</v>
      </c>
      <c r="G32" s="321" t="s">
        <v>206</v>
      </c>
      <c r="H32" s="604"/>
      <c r="I32" s="323" t="s">
        <v>188</v>
      </c>
      <c r="J32" s="58">
        <v>1</v>
      </c>
      <c r="K32" s="58">
        <v>0.5</v>
      </c>
      <c r="L32" s="58">
        <v>0</v>
      </c>
    </row>
    <row r="33" spans="1:12" ht="30" x14ac:dyDescent="0.25">
      <c r="A33" s="309" t="s">
        <v>156</v>
      </c>
      <c r="B33" s="342" t="s">
        <v>152</v>
      </c>
      <c r="C33" s="283" t="s">
        <v>212</v>
      </c>
      <c r="D33" s="324">
        <v>1</v>
      </c>
      <c r="E33" s="325"/>
      <c r="F33" s="326" t="s">
        <v>177</v>
      </c>
      <c r="G33" s="325" t="s">
        <v>205</v>
      </c>
      <c r="H33" s="605" t="s">
        <v>142</v>
      </c>
      <c r="I33" s="323" t="s">
        <v>207</v>
      </c>
      <c r="J33" s="58">
        <v>1</v>
      </c>
      <c r="K33" s="58">
        <v>0</v>
      </c>
      <c r="L33" s="58">
        <v>0</v>
      </c>
    </row>
    <row r="34" spans="1:12" ht="60" x14ac:dyDescent="0.25">
      <c r="A34" s="366" t="s">
        <v>790</v>
      </c>
      <c r="B34" s="314" t="s">
        <v>538</v>
      </c>
      <c r="C34" s="100" t="s">
        <v>212</v>
      </c>
      <c r="D34" s="87">
        <v>5</v>
      </c>
      <c r="E34" s="87"/>
      <c r="F34" s="87">
        <f>5</f>
        <v>5</v>
      </c>
      <c r="G34" s="126" t="s">
        <v>226</v>
      </c>
      <c r="H34" s="312" t="s">
        <v>405</v>
      </c>
      <c r="I34" s="313" t="s">
        <v>792</v>
      </c>
      <c r="J34" s="57">
        <v>5</v>
      </c>
      <c r="K34" s="57">
        <v>4</v>
      </c>
      <c r="L34" s="57">
        <v>0</v>
      </c>
    </row>
    <row r="35" spans="1:12" ht="30" x14ac:dyDescent="0.25">
      <c r="A35" s="315" t="s">
        <v>539</v>
      </c>
      <c r="B35" s="314" t="s">
        <v>788</v>
      </c>
      <c r="C35" s="100" t="s">
        <v>212</v>
      </c>
      <c r="D35" s="87">
        <v>5</v>
      </c>
      <c r="E35" s="87"/>
      <c r="F35" s="87" t="s">
        <v>565</v>
      </c>
      <c r="G35" s="87" t="s">
        <v>228</v>
      </c>
      <c r="H35" s="311" t="s">
        <v>229</v>
      </c>
      <c r="I35" s="315" t="s">
        <v>793</v>
      </c>
      <c r="J35" s="57">
        <v>5</v>
      </c>
      <c r="K35" s="57">
        <v>2</v>
      </c>
      <c r="L35" s="57">
        <v>0</v>
      </c>
    </row>
    <row r="36" spans="1:12" ht="29.1" customHeight="1" x14ac:dyDescent="0.25">
      <c r="A36" s="315" t="s">
        <v>540</v>
      </c>
      <c r="B36" s="315" t="s">
        <v>789</v>
      </c>
      <c r="C36" s="100" t="s">
        <v>212</v>
      </c>
      <c r="D36" s="87">
        <v>5</v>
      </c>
      <c r="E36" s="87"/>
      <c r="F36" s="126" t="s">
        <v>563</v>
      </c>
      <c r="G36" s="130" t="s">
        <v>371</v>
      </c>
      <c r="H36" s="311" t="s">
        <v>142</v>
      </c>
      <c r="I36" s="315" t="s">
        <v>541</v>
      </c>
      <c r="J36" s="58">
        <v>5</v>
      </c>
      <c r="K36" s="58">
        <v>3</v>
      </c>
      <c r="L36" s="58">
        <v>0</v>
      </c>
    </row>
    <row r="37" spans="1:12" x14ac:dyDescent="0.25">
      <c r="C37" s="90" t="s">
        <v>111</v>
      </c>
      <c r="D37" s="90">
        <f>SUM(Table26[Max Points Possible])</f>
        <v>120</v>
      </c>
    </row>
    <row r="38" spans="1:12" x14ac:dyDescent="0.25">
      <c r="B38" s="64" t="s">
        <v>272</v>
      </c>
      <c r="C38"/>
      <c r="D38" s="23">
        <v>66</v>
      </c>
    </row>
    <row r="40" spans="1:12" x14ac:dyDescent="0.25">
      <c r="A40" s="64"/>
    </row>
    <row r="42" spans="1:12" x14ac:dyDescent="0.25">
      <c r="A42" s="155" t="s">
        <v>546</v>
      </c>
    </row>
    <row r="43" spans="1:12" x14ac:dyDescent="0.25">
      <c r="A43" s="64"/>
      <c r="B43" s="155" t="s">
        <v>547</v>
      </c>
    </row>
    <row r="44" spans="1:12" x14ac:dyDescent="0.25">
      <c r="B44" s="155" t="s">
        <v>548</v>
      </c>
    </row>
    <row r="45" spans="1:12" x14ac:dyDescent="0.25">
      <c r="B45" s="155" t="s">
        <v>545</v>
      </c>
    </row>
    <row r="46" spans="1:12" x14ac:dyDescent="0.25">
      <c r="B46" s="155" t="s">
        <v>549</v>
      </c>
    </row>
  </sheetData>
  <mergeCells count="5">
    <mergeCell ref="B1:J1"/>
    <mergeCell ref="D3:H3"/>
    <mergeCell ref="D4:H4"/>
    <mergeCell ref="D5:H5"/>
    <mergeCell ref="D6:H6"/>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5"/>
  <sheetViews>
    <sheetView topLeftCell="A4" zoomScale="95" zoomScaleNormal="95" workbookViewId="0">
      <selection activeCell="J4" sqref="J1:L1048576"/>
    </sheetView>
  </sheetViews>
  <sheetFormatPr defaultRowHeight="15" x14ac:dyDescent="0.25"/>
  <cols>
    <col min="1" max="1" width="26.28515625" bestFit="1" customWidth="1"/>
    <col min="2" max="2" width="46.85546875" customWidth="1"/>
    <col min="3" max="3" width="15.140625" bestFit="1" customWidth="1"/>
    <col min="4" max="4" width="13.140625" style="1" bestFit="1" customWidth="1"/>
    <col min="5" max="5" width="12.5703125" style="1" bestFit="1" customWidth="1"/>
    <col min="6" max="6" width="22" style="1" bestFit="1" customWidth="1"/>
    <col min="7" max="7" width="17.42578125" style="1" bestFit="1" customWidth="1"/>
    <col min="8" max="8" width="11.85546875" style="1" customWidth="1"/>
    <col min="9" max="9" width="35.42578125" customWidth="1"/>
    <col min="10" max="10" width="16" style="1" bestFit="1" customWidth="1"/>
    <col min="11" max="11" width="17.42578125" style="1" bestFit="1" customWidth="1"/>
    <col min="12" max="12" width="16.85546875" style="1" bestFit="1" customWidth="1"/>
    <col min="14" max="14" width="14.85546875" customWidth="1"/>
  </cols>
  <sheetData>
    <row r="1" spans="1:12" ht="15.75" thickBot="1" x14ac:dyDescent="0.3">
      <c r="B1" s="453" t="s">
        <v>406</v>
      </c>
      <c r="C1" s="454"/>
      <c r="D1" s="454"/>
      <c r="E1" s="454"/>
      <c r="F1" s="454"/>
      <c r="G1" s="454"/>
      <c r="H1" s="454"/>
      <c r="I1" s="454"/>
      <c r="J1" s="455"/>
    </row>
    <row r="2" spans="1:12" x14ac:dyDescent="0.25">
      <c r="B2" s="54"/>
      <c r="C2" s="54"/>
      <c r="D2" s="54"/>
      <c r="E2" s="54"/>
      <c r="F2" s="54"/>
      <c r="G2" s="54"/>
      <c r="H2" s="54"/>
      <c r="I2" s="54"/>
      <c r="J2" s="54"/>
    </row>
    <row r="3" spans="1:12" x14ac:dyDescent="0.25">
      <c r="B3" t="s">
        <v>222</v>
      </c>
      <c r="D3" s="456"/>
      <c r="E3" s="457"/>
      <c r="F3" s="457"/>
      <c r="G3" s="457"/>
      <c r="H3" s="458"/>
      <c r="I3" s="55" t="s">
        <v>125</v>
      </c>
    </row>
    <row r="4" spans="1:12" x14ac:dyDescent="0.25">
      <c r="B4" t="s">
        <v>223</v>
      </c>
      <c r="D4" s="456"/>
      <c r="E4" s="457"/>
      <c r="F4" s="457"/>
      <c r="G4" s="457"/>
      <c r="H4" s="458"/>
      <c r="I4" s="56"/>
    </row>
    <row r="5" spans="1:12" x14ac:dyDescent="0.25">
      <c r="B5" t="s">
        <v>126</v>
      </c>
      <c r="D5" s="456"/>
      <c r="E5" s="457"/>
      <c r="F5" s="457"/>
      <c r="G5" s="457"/>
      <c r="H5" s="458"/>
      <c r="I5" s="55" t="s">
        <v>127</v>
      </c>
    </row>
    <row r="6" spans="1:12" x14ac:dyDescent="0.25">
      <c r="B6" t="s">
        <v>128</v>
      </c>
      <c r="D6" s="456"/>
      <c r="E6" s="457"/>
      <c r="F6" s="457"/>
      <c r="G6" s="457"/>
      <c r="H6" s="458"/>
      <c r="I6" s="56"/>
    </row>
    <row r="8" spans="1:12" ht="45.95" customHeight="1" x14ac:dyDescent="0.25">
      <c r="A8" t="s">
        <v>0</v>
      </c>
      <c r="B8" t="s">
        <v>1</v>
      </c>
      <c r="C8" t="s">
        <v>2</v>
      </c>
      <c r="D8" s="116" t="s">
        <v>164</v>
      </c>
      <c r="E8" s="116" t="s">
        <v>160</v>
      </c>
      <c r="F8" s="116" t="s">
        <v>470</v>
      </c>
      <c r="G8" s="116" t="s">
        <v>202</v>
      </c>
      <c r="H8" s="116" t="s">
        <v>209</v>
      </c>
      <c r="I8" t="s">
        <v>149</v>
      </c>
      <c r="J8" s="116" t="s">
        <v>141</v>
      </c>
      <c r="K8" s="116" t="s">
        <v>189</v>
      </c>
      <c r="L8" s="116" t="s">
        <v>190</v>
      </c>
    </row>
    <row r="9" spans="1:12" s="35" customFormat="1" x14ac:dyDescent="0.25">
      <c r="A9" s="59" t="s">
        <v>27</v>
      </c>
      <c r="B9" s="59" t="s">
        <v>153</v>
      </c>
      <c r="C9" s="76" t="s">
        <v>210</v>
      </c>
      <c r="D9" s="131">
        <v>0</v>
      </c>
      <c r="E9" s="76"/>
      <c r="F9" s="76" t="s">
        <v>4</v>
      </c>
      <c r="G9" s="76" t="s">
        <v>28</v>
      </c>
      <c r="H9" s="76" t="s">
        <v>28</v>
      </c>
      <c r="I9" s="59" t="s">
        <v>154</v>
      </c>
      <c r="J9" s="58">
        <v>0</v>
      </c>
      <c r="K9" s="58">
        <v>0</v>
      </c>
      <c r="L9" s="58">
        <v>0</v>
      </c>
    </row>
    <row r="10" spans="1:12" x14ac:dyDescent="0.25">
      <c r="A10" s="59" t="s">
        <v>27</v>
      </c>
      <c r="B10" s="59" t="s">
        <v>5</v>
      </c>
      <c r="C10" s="76" t="s">
        <v>210</v>
      </c>
      <c r="D10" s="131">
        <v>0</v>
      </c>
      <c r="E10" s="76"/>
      <c r="F10" s="76" t="s">
        <v>4</v>
      </c>
      <c r="G10" s="76"/>
      <c r="H10" s="76"/>
      <c r="I10" s="59" t="s">
        <v>29</v>
      </c>
      <c r="J10" s="58">
        <v>0</v>
      </c>
      <c r="K10" s="58">
        <v>0</v>
      </c>
      <c r="L10" s="58">
        <v>0</v>
      </c>
    </row>
    <row r="11" spans="1:12" x14ac:dyDescent="0.25">
      <c r="A11" s="59" t="s">
        <v>27</v>
      </c>
      <c r="B11" s="59" t="s">
        <v>6</v>
      </c>
      <c r="C11" s="76" t="s">
        <v>210</v>
      </c>
      <c r="D11" s="131">
        <v>0</v>
      </c>
      <c r="E11" s="76"/>
      <c r="F11" s="76" t="s">
        <v>4</v>
      </c>
      <c r="G11" s="76"/>
      <c r="H11" s="76"/>
      <c r="I11" s="59" t="s">
        <v>30</v>
      </c>
      <c r="J11" s="58">
        <v>0</v>
      </c>
      <c r="K11" s="58">
        <v>0</v>
      </c>
      <c r="L11" s="58">
        <v>0</v>
      </c>
    </row>
    <row r="12" spans="1:12" x14ac:dyDescent="0.25">
      <c r="A12" s="59" t="s">
        <v>27</v>
      </c>
      <c r="B12" s="59" t="s">
        <v>7</v>
      </c>
      <c r="C12" s="76" t="s">
        <v>210</v>
      </c>
      <c r="D12" s="131">
        <v>0</v>
      </c>
      <c r="E12" s="76"/>
      <c r="F12" s="76" t="s">
        <v>4</v>
      </c>
      <c r="G12" s="76"/>
      <c r="H12" s="76"/>
      <c r="I12" s="59" t="s">
        <v>170</v>
      </c>
      <c r="J12" s="58">
        <v>0</v>
      </c>
      <c r="K12" s="58">
        <v>0</v>
      </c>
      <c r="L12" s="58">
        <v>0</v>
      </c>
    </row>
    <row r="13" spans="1:12" ht="30" x14ac:dyDescent="0.25">
      <c r="A13" s="72" t="s">
        <v>27</v>
      </c>
      <c r="B13" s="73" t="s">
        <v>38</v>
      </c>
      <c r="C13" s="76" t="s">
        <v>210</v>
      </c>
      <c r="D13" s="120">
        <v>0</v>
      </c>
      <c r="E13" s="76"/>
      <c r="F13" s="93" t="s">
        <v>4</v>
      </c>
      <c r="G13" s="93"/>
      <c r="H13" s="93"/>
      <c r="I13" s="62" t="s">
        <v>239</v>
      </c>
      <c r="J13" s="58">
        <v>0</v>
      </c>
      <c r="K13" s="58">
        <v>0</v>
      </c>
      <c r="L13" s="58">
        <v>0</v>
      </c>
    </row>
    <row r="14" spans="1:12" ht="30" x14ac:dyDescent="0.25">
      <c r="A14" s="72" t="s">
        <v>27</v>
      </c>
      <c r="B14" s="72" t="s">
        <v>162</v>
      </c>
      <c r="C14" s="76" t="s">
        <v>210</v>
      </c>
      <c r="D14" s="120">
        <v>0</v>
      </c>
      <c r="E14" s="76"/>
      <c r="F14" s="93" t="s">
        <v>4</v>
      </c>
      <c r="G14" s="93"/>
      <c r="H14" s="93"/>
      <c r="I14" s="73" t="s">
        <v>161</v>
      </c>
      <c r="J14" s="58">
        <v>0</v>
      </c>
      <c r="K14" s="58">
        <v>0</v>
      </c>
      <c r="L14" s="58">
        <v>0</v>
      </c>
    </row>
    <row r="15" spans="1:12" x14ac:dyDescent="0.25">
      <c r="A15" s="72" t="s">
        <v>27</v>
      </c>
      <c r="B15" s="72" t="s">
        <v>260</v>
      </c>
      <c r="C15" s="76" t="s">
        <v>210</v>
      </c>
      <c r="D15" s="120">
        <v>0</v>
      </c>
      <c r="E15" s="93"/>
      <c r="F15" s="93" t="s">
        <v>4</v>
      </c>
      <c r="G15" s="93"/>
      <c r="H15" s="93"/>
      <c r="I15" s="73" t="s">
        <v>261</v>
      </c>
      <c r="J15" s="58">
        <v>0</v>
      </c>
      <c r="K15" s="58">
        <v>0</v>
      </c>
      <c r="L15" s="58">
        <v>0</v>
      </c>
    </row>
    <row r="16" spans="1:12" x14ac:dyDescent="0.25">
      <c r="A16" s="333" t="s">
        <v>9</v>
      </c>
      <c r="B16" s="334" t="s">
        <v>10</v>
      </c>
      <c r="C16" s="88" t="s">
        <v>210</v>
      </c>
      <c r="D16" s="153">
        <v>25</v>
      </c>
      <c r="E16" s="151"/>
      <c r="F16" s="139" t="s">
        <v>407</v>
      </c>
      <c r="G16" s="138" t="s">
        <v>429</v>
      </c>
      <c r="H16" s="139" t="s">
        <v>411</v>
      </c>
      <c r="I16" s="89" t="s">
        <v>184</v>
      </c>
      <c r="J16" s="58">
        <v>25</v>
      </c>
      <c r="K16" s="58">
        <v>12.5</v>
      </c>
      <c r="L16" s="58">
        <v>0</v>
      </c>
    </row>
    <row r="17" spans="1:14" s="56" customFormat="1" ht="54.95" customHeight="1" x14ac:dyDescent="0.25">
      <c r="A17" s="360" t="s">
        <v>283</v>
      </c>
      <c r="B17" s="360" t="s">
        <v>284</v>
      </c>
      <c r="C17" s="102" t="s">
        <v>210</v>
      </c>
      <c r="D17" s="101">
        <v>5</v>
      </c>
      <c r="E17" s="152"/>
      <c r="F17" s="142" t="s">
        <v>408</v>
      </c>
      <c r="G17" s="142" t="s">
        <v>430</v>
      </c>
      <c r="H17" s="142" t="s">
        <v>413</v>
      </c>
      <c r="I17" s="145" t="s">
        <v>184</v>
      </c>
      <c r="J17" s="57">
        <v>5</v>
      </c>
      <c r="K17" s="57">
        <v>2.5</v>
      </c>
      <c r="L17" s="57">
        <v>0</v>
      </c>
    </row>
    <row r="18" spans="1:14" ht="30" x14ac:dyDescent="0.25">
      <c r="A18" s="335" t="s">
        <v>12</v>
      </c>
      <c r="B18" s="335" t="s">
        <v>800</v>
      </c>
      <c r="C18" s="88" t="s">
        <v>210</v>
      </c>
      <c r="D18" s="132">
        <v>2</v>
      </c>
      <c r="E18" s="134"/>
      <c r="F18" s="135" t="s">
        <v>380</v>
      </c>
      <c r="G18" s="135" t="s">
        <v>431</v>
      </c>
      <c r="H18" s="135" t="s">
        <v>385</v>
      </c>
      <c r="I18" s="83" t="s">
        <v>186</v>
      </c>
      <c r="J18" s="58">
        <v>2</v>
      </c>
      <c r="K18" s="58">
        <v>1</v>
      </c>
      <c r="L18" s="58">
        <v>0</v>
      </c>
    </row>
    <row r="19" spans="1:14" ht="30" x14ac:dyDescent="0.25">
      <c r="A19" s="335" t="s">
        <v>12</v>
      </c>
      <c r="B19" s="335" t="s">
        <v>801</v>
      </c>
      <c r="C19" s="88" t="s">
        <v>210</v>
      </c>
      <c r="D19" s="132">
        <v>2</v>
      </c>
      <c r="E19" s="134"/>
      <c r="F19" s="135" t="s">
        <v>378</v>
      </c>
      <c r="G19" s="135" t="s">
        <v>432</v>
      </c>
      <c r="H19" s="135" t="s">
        <v>383</v>
      </c>
      <c r="I19" s="83" t="s">
        <v>186</v>
      </c>
      <c r="J19" s="58">
        <v>2</v>
      </c>
      <c r="K19" s="58">
        <v>1</v>
      </c>
      <c r="L19" s="58">
        <v>0</v>
      </c>
    </row>
    <row r="20" spans="1:14" ht="30" x14ac:dyDescent="0.25">
      <c r="A20" s="335" t="s">
        <v>12</v>
      </c>
      <c r="B20" s="335" t="s">
        <v>15</v>
      </c>
      <c r="C20" s="88" t="s">
        <v>210</v>
      </c>
      <c r="D20" s="132">
        <v>3</v>
      </c>
      <c r="E20" s="134"/>
      <c r="F20" s="143" t="s">
        <v>409</v>
      </c>
      <c r="G20" s="135" t="s">
        <v>433</v>
      </c>
      <c r="H20" s="135" t="s">
        <v>404</v>
      </c>
      <c r="I20" s="83" t="s">
        <v>186</v>
      </c>
      <c r="J20" s="58">
        <v>3</v>
      </c>
      <c r="K20" s="58">
        <v>1.5</v>
      </c>
      <c r="L20" s="58">
        <v>0</v>
      </c>
    </row>
    <row r="21" spans="1:14" ht="30" x14ac:dyDescent="0.25">
      <c r="A21" s="335" t="s">
        <v>12</v>
      </c>
      <c r="B21" s="335" t="s">
        <v>16</v>
      </c>
      <c r="C21" s="88" t="s">
        <v>210</v>
      </c>
      <c r="D21" s="133">
        <v>3</v>
      </c>
      <c r="E21" s="88"/>
      <c r="F21" s="135" t="s">
        <v>410</v>
      </c>
      <c r="G21" s="135" t="s">
        <v>434</v>
      </c>
      <c r="H21" s="135" t="s">
        <v>412</v>
      </c>
      <c r="I21" s="83" t="s">
        <v>186</v>
      </c>
      <c r="J21" s="58">
        <v>3</v>
      </c>
      <c r="K21" s="58">
        <v>1.5</v>
      </c>
      <c r="L21" s="58">
        <v>0</v>
      </c>
    </row>
    <row r="22" spans="1:14" ht="30" x14ac:dyDescent="0.25">
      <c r="A22" s="363" t="s">
        <v>17</v>
      </c>
      <c r="B22" s="363" t="s">
        <v>8</v>
      </c>
      <c r="C22" s="362" t="s">
        <v>210</v>
      </c>
      <c r="D22" s="345">
        <v>5</v>
      </c>
      <c r="E22" s="365"/>
      <c r="F22" s="345" t="s">
        <v>200</v>
      </c>
      <c r="G22" s="345" t="s">
        <v>201</v>
      </c>
      <c r="H22" s="345" t="s">
        <v>199</v>
      </c>
      <c r="I22" s="346" t="s">
        <v>31</v>
      </c>
      <c r="J22" s="58">
        <v>5</v>
      </c>
      <c r="K22" s="58">
        <v>2.5</v>
      </c>
      <c r="L22" s="58">
        <v>0</v>
      </c>
    </row>
    <row r="23" spans="1:14" ht="45" x14ac:dyDescent="0.25">
      <c r="A23" s="302" t="s">
        <v>17</v>
      </c>
      <c r="B23" s="299" t="s">
        <v>113</v>
      </c>
      <c r="C23" s="362" t="s">
        <v>210</v>
      </c>
      <c r="D23" s="301">
        <v>5</v>
      </c>
      <c r="E23" s="300"/>
      <c r="F23" s="300" t="s">
        <v>114</v>
      </c>
      <c r="G23" s="301" t="s">
        <v>174</v>
      </c>
      <c r="H23" s="301" t="s">
        <v>173</v>
      </c>
      <c r="I23" s="302" t="s">
        <v>240</v>
      </c>
      <c r="J23" s="58">
        <v>5</v>
      </c>
      <c r="K23" s="58">
        <v>2.5</v>
      </c>
      <c r="L23" s="58">
        <v>0</v>
      </c>
    </row>
    <row r="24" spans="1:14" ht="30" x14ac:dyDescent="0.25">
      <c r="A24" s="302" t="s">
        <v>17</v>
      </c>
      <c r="B24" s="299" t="s">
        <v>180</v>
      </c>
      <c r="C24" s="362" t="s">
        <v>210</v>
      </c>
      <c r="D24" s="301">
        <v>4</v>
      </c>
      <c r="E24" s="300"/>
      <c r="F24" s="300" t="s">
        <v>114</v>
      </c>
      <c r="G24" s="301" t="s">
        <v>175</v>
      </c>
      <c r="H24" s="301" t="s">
        <v>729</v>
      </c>
      <c r="I24" s="299" t="s">
        <v>182</v>
      </c>
      <c r="J24" s="57">
        <v>4</v>
      </c>
      <c r="K24" s="57">
        <v>2</v>
      </c>
      <c r="L24" s="57">
        <v>0</v>
      </c>
    </row>
    <row r="25" spans="1:14" ht="30" x14ac:dyDescent="0.25">
      <c r="A25" s="302" t="s">
        <v>17</v>
      </c>
      <c r="B25" s="299" t="s">
        <v>176</v>
      </c>
      <c r="C25" s="362" t="s">
        <v>210</v>
      </c>
      <c r="D25" s="301">
        <v>6</v>
      </c>
      <c r="E25" s="300"/>
      <c r="F25" s="300" t="s">
        <v>157</v>
      </c>
      <c r="G25" s="301" t="s">
        <v>166</v>
      </c>
      <c r="H25" s="301" t="s">
        <v>469</v>
      </c>
      <c r="I25" s="299" t="s">
        <v>183</v>
      </c>
      <c r="J25" s="57">
        <v>6</v>
      </c>
      <c r="K25" s="57">
        <v>3</v>
      </c>
      <c r="L25" s="57">
        <v>0</v>
      </c>
    </row>
    <row r="26" spans="1:14" s="35" customFormat="1" ht="64.5" customHeight="1" x14ac:dyDescent="0.25">
      <c r="A26" s="306" t="s">
        <v>17</v>
      </c>
      <c r="B26" s="303" t="s">
        <v>18</v>
      </c>
      <c r="C26" s="362" t="s">
        <v>210</v>
      </c>
      <c r="D26" s="305">
        <v>12</v>
      </c>
      <c r="E26" s="304"/>
      <c r="F26" s="304" t="s">
        <v>191</v>
      </c>
      <c r="G26" s="304" t="s">
        <v>553</v>
      </c>
      <c r="H26" s="305" t="s">
        <v>557</v>
      </c>
      <c r="I26" s="303" t="s">
        <v>561</v>
      </c>
      <c r="J26" s="57">
        <v>12</v>
      </c>
      <c r="K26" s="57">
        <v>6</v>
      </c>
      <c r="L26" s="57">
        <v>0</v>
      </c>
      <c r="N26" s="157" t="s">
        <v>558</v>
      </c>
    </row>
    <row r="27" spans="1:14" s="35" customFormat="1" ht="30" x14ac:dyDescent="0.25">
      <c r="A27" s="303" t="s">
        <v>179</v>
      </c>
      <c r="B27" s="303" t="s">
        <v>36</v>
      </c>
      <c r="C27" s="361" t="s">
        <v>210</v>
      </c>
      <c r="D27" s="127">
        <v>15</v>
      </c>
      <c r="E27" s="86"/>
      <c r="F27" s="128" t="s">
        <v>414</v>
      </c>
      <c r="G27" s="128" t="s">
        <v>435</v>
      </c>
      <c r="H27" s="140" t="s">
        <v>468</v>
      </c>
      <c r="I27" s="71" t="s">
        <v>187</v>
      </c>
      <c r="J27" s="57">
        <v>15</v>
      </c>
      <c r="K27" s="57">
        <v>7.5</v>
      </c>
      <c r="L27" s="57">
        <v>0</v>
      </c>
    </row>
    <row r="28" spans="1:14" ht="30" x14ac:dyDescent="0.25">
      <c r="A28" s="82" t="s">
        <v>19</v>
      </c>
      <c r="B28" s="81" t="s">
        <v>20</v>
      </c>
      <c r="C28" s="88" t="s">
        <v>210</v>
      </c>
      <c r="D28" s="132">
        <v>5</v>
      </c>
      <c r="E28" s="134"/>
      <c r="F28" s="135" t="s">
        <v>415</v>
      </c>
      <c r="G28" s="135" t="s">
        <v>436</v>
      </c>
      <c r="H28" s="135" t="s">
        <v>275</v>
      </c>
      <c r="I28" s="83" t="s">
        <v>184</v>
      </c>
      <c r="J28" s="58">
        <v>5</v>
      </c>
      <c r="K28" s="58">
        <v>2.5</v>
      </c>
      <c r="L28" s="58">
        <v>0</v>
      </c>
    </row>
    <row r="29" spans="1:14" ht="30" x14ac:dyDescent="0.25">
      <c r="A29" s="83" t="s">
        <v>543</v>
      </c>
      <c r="B29" s="81" t="s">
        <v>21</v>
      </c>
      <c r="C29" s="88" t="s">
        <v>210</v>
      </c>
      <c r="D29" s="132">
        <v>5</v>
      </c>
      <c r="E29" s="134"/>
      <c r="F29" s="135" t="s">
        <v>377</v>
      </c>
      <c r="G29" s="135" t="s">
        <v>437</v>
      </c>
      <c r="H29" s="135" t="s">
        <v>382</v>
      </c>
      <c r="I29" s="83" t="s">
        <v>184</v>
      </c>
      <c r="J29" s="58">
        <v>5</v>
      </c>
      <c r="K29" s="58">
        <v>2.5</v>
      </c>
      <c r="L29" s="58">
        <v>0</v>
      </c>
    </row>
    <row r="30" spans="1:14" ht="30" x14ac:dyDescent="0.25">
      <c r="A30" s="82" t="s">
        <v>19</v>
      </c>
      <c r="B30" s="81" t="s">
        <v>22</v>
      </c>
      <c r="C30" s="88" t="s">
        <v>210</v>
      </c>
      <c r="D30" s="132">
        <v>5</v>
      </c>
      <c r="E30" s="134"/>
      <c r="F30" s="135" t="s">
        <v>357</v>
      </c>
      <c r="G30" s="135" t="s">
        <v>438</v>
      </c>
      <c r="H30" s="135" t="s">
        <v>366</v>
      </c>
      <c r="I30" s="83" t="s">
        <v>184</v>
      </c>
      <c r="J30" s="58">
        <v>5</v>
      </c>
      <c r="K30" s="58">
        <v>2.5</v>
      </c>
      <c r="L30" s="58">
        <v>0</v>
      </c>
    </row>
    <row r="31" spans="1:14" ht="32.1" customHeight="1" x14ac:dyDescent="0.25">
      <c r="A31" s="69" t="s">
        <v>155</v>
      </c>
      <c r="B31" s="68" t="s">
        <v>344</v>
      </c>
      <c r="C31" s="283" t="s">
        <v>210</v>
      </c>
      <c r="D31" s="119">
        <v>1</v>
      </c>
      <c r="E31" s="119"/>
      <c r="F31" s="123" t="s">
        <v>345</v>
      </c>
      <c r="G31" s="119"/>
      <c r="H31" s="119"/>
      <c r="I31" s="69" t="s">
        <v>346</v>
      </c>
      <c r="J31" s="58">
        <v>1</v>
      </c>
      <c r="K31" s="58">
        <v>0</v>
      </c>
      <c r="L31" s="58">
        <v>0</v>
      </c>
    </row>
    <row r="32" spans="1:14" x14ac:dyDescent="0.25">
      <c r="A32" s="69" t="s">
        <v>542</v>
      </c>
      <c r="B32" s="68" t="s">
        <v>112</v>
      </c>
      <c r="C32" s="283" t="s">
        <v>210</v>
      </c>
      <c r="D32" s="320">
        <v>1</v>
      </c>
      <c r="E32" s="321"/>
      <c r="F32" s="322">
        <v>1</v>
      </c>
      <c r="G32" s="322">
        <v>0.5</v>
      </c>
      <c r="H32" s="321" t="s">
        <v>205</v>
      </c>
      <c r="I32" s="323" t="s">
        <v>188</v>
      </c>
      <c r="J32" s="58">
        <v>1</v>
      </c>
      <c r="K32" s="58">
        <v>0.5</v>
      </c>
      <c r="L32" s="58">
        <v>0</v>
      </c>
    </row>
    <row r="33" spans="1:12" ht="30" x14ac:dyDescent="0.25">
      <c r="A33" s="69" t="s">
        <v>156</v>
      </c>
      <c r="B33" s="68" t="s">
        <v>152</v>
      </c>
      <c r="C33" s="283" t="s">
        <v>210</v>
      </c>
      <c r="D33" s="324">
        <v>1</v>
      </c>
      <c r="E33" s="325"/>
      <c r="F33" s="326" t="s">
        <v>177</v>
      </c>
      <c r="G33" s="325" t="s">
        <v>205</v>
      </c>
      <c r="H33" s="325" t="s">
        <v>205</v>
      </c>
      <c r="I33" s="323" t="s">
        <v>35</v>
      </c>
      <c r="J33" s="58">
        <v>1</v>
      </c>
      <c r="K33" s="58">
        <v>0.5</v>
      </c>
      <c r="L33" s="58">
        <v>0</v>
      </c>
    </row>
    <row r="34" spans="1:12" ht="60" x14ac:dyDescent="0.25">
      <c r="A34" s="366" t="s">
        <v>790</v>
      </c>
      <c r="B34" s="315" t="s">
        <v>538</v>
      </c>
      <c r="C34" s="100" t="s">
        <v>210</v>
      </c>
      <c r="D34" s="87">
        <v>5</v>
      </c>
      <c r="E34" s="87"/>
      <c r="F34" s="87">
        <f>5</f>
        <v>5</v>
      </c>
      <c r="G34" s="126" t="s">
        <v>227</v>
      </c>
      <c r="H34" s="126" t="s">
        <v>225</v>
      </c>
      <c r="I34" s="313" t="s">
        <v>792</v>
      </c>
      <c r="J34" s="57">
        <v>5</v>
      </c>
      <c r="K34" s="57">
        <v>4</v>
      </c>
      <c r="L34" s="57">
        <v>0</v>
      </c>
    </row>
    <row r="35" spans="1:12" ht="32.1" customHeight="1" x14ac:dyDescent="0.25">
      <c r="A35" s="315" t="s">
        <v>539</v>
      </c>
      <c r="B35" s="314" t="s">
        <v>788</v>
      </c>
      <c r="C35" s="100" t="s">
        <v>210</v>
      </c>
      <c r="D35" s="87">
        <v>5</v>
      </c>
      <c r="E35" s="87"/>
      <c r="F35" s="87" t="s">
        <v>230</v>
      </c>
      <c r="G35" s="87" t="s">
        <v>231</v>
      </c>
      <c r="H35" s="87" t="s">
        <v>229</v>
      </c>
      <c r="I35" s="315" t="s">
        <v>793</v>
      </c>
      <c r="J35" s="57">
        <v>5</v>
      </c>
      <c r="K35" s="57">
        <v>2</v>
      </c>
      <c r="L35" s="57">
        <v>0</v>
      </c>
    </row>
    <row r="36" spans="1:12" ht="29.1" customHeight="1" x14ac:dyDescent="0.25">
      <c r="A36" s="315" t="s">
        <v>540</v>
      </c>
      <c r="B36" s="315" t="s">
        <v>789</v>
      </c>
      <c r="C36" s="100" t="s">
        <v>210</v>
      </c>
      <c r="D36" s="87">
        <v>5</v>
      </c>
      <c r="E36" s="87"/>
      <c r="F36" s="126" t="s">
        <v>567</v>
      </c>
      <c r="G36" s="87" t="s">
        <v>228</v>
      </c>
      <c r="H36" s="87" t="s">
        <v>396</v>
      </c>
      <c r="I36" s="315" t="s">
        <v>541</v>
      </c>
      <c r="J36" s="58">
        <v>5</v>
      </c>
      <c r="K36" s="58">
        <v>3</v>
      </c>
      <c r="L36" s="58">
        <v>0</v>
      </c>
    </row>
    <row r="37" spans="1:12" x14ac:dyDescent="0.25">
      <c r="C37" s="364" t="s">
        <v>254</v>
      </c>
      <c r="D37" s="90">
        <f>SUM(Table27[Max Points Possible])</f>
        <v>120</v>
      </c>
    </row>
    <row r="38" spans="1:12" x14ac:dyDescent="0.25">
      <c r="B38" s="64" t="s">
        <v>255</v>
      </c>
      <c r="D38" s="23">
        <v>66</v>
      </c>
    </row>
    <row r="40" spans="1:12" x14ac:dyDescent="0.25">
      <c r="A40" s="64"/>
    </row>
    <row r="41" spans="1:12" x14ac:dyDescent="0.25">
      <c r="A41" s="155" t="s">
        <v>546</v>
      </c>
    </row>
    <row r="42" spans="1:12" x14ac:dyDescent="0.25">
      <c r="A42" s="64"/>
      <c r="B42" s="155" t="s">
        <v>547</v>
      </c>
    </row>
    <row r="43" spans="1:12" x14ac:dyDescent="0.25">
      <c r="B43" s="155" t="s">
        <v>548</v>
      </c>
    </row>
    <row r="44" spans="1:12" x14ac:dyDescent="0.25">
      <c r="B44" s="155" t="s">
        <v>545</v>
      </c>
    </row>
    <row r="45" spans="1:12" x14ac:dyDescent="0.25">
      <c r="B45" s="155" t="s">
        <v>549</v>
      </c>
    </row>
  </sheetData>
  <mergeCells count="5">
    <mergeCell ref="B1:J1"/>
    <mergeCell ref="D3:H3"/>
    <mergeCell ref="D4:H4"/>
    <mergeCell ref="D5:H5"/>
    <mergeCell ref="D6:H6"/>
  </mergeCell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9:P50"/>
  <sheetViews>
    <sheetView topLeftCell="A28" zoomScale="113" workbookViewId="0">
      <selection activeCell="P42" sqref="P42"/>
    </sheetView>
  </sheetViews>
  <sheetFormatPr defaultRowHeight="15" x14ac:dyDescent="0.25"/>
  <cols>
    <col min="16" max="16" width="7.85546875" customWidth="1"/>
  </cols>
  <sheetData>
    <row r="39" spans="1:16" ht="15.75" thickBot="1" x14ac:dyDescent="0.3"/>
    <row r="40" spans="1:16" ht="15.75" thickBot="1" x14ac:dyDescent="0.3">
      <c r="A40" s="586" t="s">
        <v>124</v>
      </c>
      <c r="B40" s="587"/>
      <c r="C40" s="587"/>
      <c r="D40" s="587"/>
      <c r="E40" s="587"/>
      <c r="F40" s="587"/>
      <c r="G40" s="587"/>
      <c r="H40" s="587"/>
      <c r="I40" s="587"/>
      <c r="J40" s="587"/>
      <c r="K40" s="587"/>
      <c r="L40" s="587"/>
      <c r="M40" s="587"/>
      <c r="N40" s="51"/>
      <c r="O40" s="46" t="s">
        <v>120</v>
      </c>
      <c r="P40" s="52">
        <v>15</v>
      </c>
    </row>
    <row r="41" spans="1:16" s="49" customFormat="1" ht="15.75" thickBot="1" x14ac:dyDescent="0.3">
      <c r="A41" s="47"/>
      <c r="B41" s="48"/>
      <c r="C41" s="48"/>
      <c r="D41" s="48"/>
      <c r="E41" s="48"/>
      <c r="F41" s="48"/>
      <c r="G41" s="48"/>
      <c r="H41" s="48"/>
      <c r="I41" s="48"/>
      <c r="J41" s="48"/>
      <c r="K41" s="48"/>
      <c r="L41" s="48"/>
      <c r="M41" s="48"/>
      <c r="N41" s="48"/>
      <c r="P41" s="50"/>
    </row>
    <row r="42" spans="1:16" ht="15.75" thickBot="1" x14ac:dyDescent="0.3">
      <c r="A42" s="583" t="s">
        <v>116</v>
      </c>
      <c r="B42" s="584"/>
      <c r="C42" s="584"/>
      <c r="D42" s="584"/>
      <c r="E42" s="584"/>
      <c r="F42" s="584"/>
      <c r="G42" s="584"/>
      <c r="H42" s="584"/>
      <c r="I42" s="584"/>
      <c r="J42" s="584"/>
      <c r="K42" s="584"/>
      <c r="L42" s="584"/>
      <c r="M42" s="584"/>
      <c r="N42" s="585"/>
    </row>
    <row r="43" spans="1:16" ht="15.75" thickBot="1" x14ac:dyDescent="0.3">
      <c r="A43" t="s">
        <v>117</v>
      </c>
      <c r="N43" s="45"/>
      <c r="O43" t="s">
        <v>120</v>
      </c>
      <c r="P43">
        <v>5</v>
      </c>
    </row>
    <row r="44" spans="1:16" ht="15.75" thickBot="1" x14ac:dyDescent="0.3"/>
    <row r="45" spans="1:16" ht="15.75" thickBot="1" x14ac:dyDescent="0.3">
      <c r="A45" t="s">
        <v>118</v>
      </c>
      <c r="N45" s="45"/>
      <c r="O45" t="s">
        <v>120</v>
      </c>
      <c r="P45">
        <v>3</v>
      </c>
    </row>
    <row r="46" spans="1:16" ht="15.75" thickBot="1" x14ac:dyDescent="0.3">
      <c r="A46" t="s">
        <v>123</v>
      </c>
      <c r="N46" s="45"/>
      <c r="O46" t="s">
        <v>120</v>
      </c>
      <c r="P46">
        <v>7</v>
      </c>
    </row>
    <row r="47" spans="1:16" ht="15.75" thickBot="1" x14ac:dyDescent="0.3">
      <c r="A47" t="s">
        <v>119</v>
      </c>
      <c r="N47" s="45"/>
      <c r="O47" t="s">
        <v>120</v>
      </c>
      <c r="P47">
        <v>5</v>
      </c>
    </row>
    <row r="48" spans="1:16" ht="15.75" thickBot="1" x14ac:dyDescent="0.3">
      <c r="A48" t="s">
        <v>122</v>
      </c>
      <c r="N48" s="45"/>
      <c r="O48" t="s">
        <v>120</v>
      </c>
      <c r="P48">
        <v>5</v>
      </c>
    </row>
    <row r="49" spans="1:16" ht="15.75" thickBot="1" x14ac:dyDescent="0.3"/>
    <row r="50" spans="1:16" ht="15.75" thickBot="1" x14ac:dyDescent="0.3">
      <c r="A50" s="588" t="s">
        <v>121</v>
      </c>
      <c r="B50" s="589"/>
      <c r="C50" s="589"/>
      <c r="D50" s="589"/>
      <c r="E50" s="589"/>
      <c r="F50" s="589"/>
      <c r="G50" s="589"/>
      <c r="H50" s="589"/>
      <c r="I50" s="589"/>
      <c r="J50" s="589"/>
      <c r="K50" s="589"/>
      <c r="L50" s="589"/>
      <c r="M50" s="589"/>
      <c r="N50" s="53"/>
      <c r="O50" t="s">
        <v>120</v>
      </c>
      <c r="P50" s="51">
        <v>25</v>
      </c>
    </row>
  </sheetData>
  <mergeCells count="3">
    <mergeCell ref="A42:N42"/>
    <mergeCell ref="A40:M40"/>
    <mergeCell ref="A50:M5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Ranking Protocols, Reallocation</vt:lpstr>
      <vt:lpstr>FY23 New Project Thresholds </vt:lpstr>
      <vt:lpstr>FY23 New Project Scoring</vt:lpstr>
      <vt:lpstr>FY23 RENEWAL Project Threshold</vt:lpstr>
      <vt:lpstr>FY23 PSH Renewal PROJECT</vt:lpstr>
      <vt:lpstr>FY23 RRH Renewal PROJECT </vt:lpstr>
      <vt:lpstr>FY23 Scoring-RRH DV Renew</vt:lpstr>
      <vt:lpstr>FY23 Scoring-JOINT Renewal</vt:lpstr>
      <vt:lpstr>HUD 2021 new</vt:lpstr>
      <vt:lpstr>FY23 Score-JOINT DV Renew</vt:lpstr>
      <vt:lpstr>FY23 Scoring TH (DV) Renewal </vt:lpstr>
      <vt:lpstr>FY23 Scoring SAFE HAVEN Renew </vt:lpstr>
      <vt:lpstr>FY23 SSO Service Projects</vt:lpstr>
      <vt:lpstr>FY2023 CES</vt:lpstr>
      <vt:lpstr>FY 2023 HMIS</vt:lpstr>
      <vt:lpstr>FY2023 Planning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 Leslie</dc:creator>
  <cp:lastModifiedBy>Alma Vasquez</cp:lastModifiedBy>
  <cp:lastPrinted>2022-08-23T03:03:36Z</cp:lastPrinted>
  <dcterms:created xsi:type="dcterms:W3CDTF">2019-07-25T19:17:03Z</dcterms:created>
  <dcterms:modified xsi:type="dcterms:W3CDTF">2023-08-18T14:57:07Z</dcterms:modified>
</cp:coreProperties>
</file>